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2175" yWindow="-1185" windowWidth="29040" windowHeight="15420" firstSheet="1" activeTab="1"/>
  </bookViews>
  <sheets>
    <sheet name="총괄갑지" sheetId="5" state="hidden" r:id="rId1"/>
    <sheet name="원가계산서" sheetId="1" r:id="rId2"/>
    <sheet name="안산문화예술의전당 보강공사(내역서)" sheetId="6" r:id="rId3"/>
  </sheets>
  <definedNames>
    <definedName name="_xlnm.Print_Area" localSheetId="2">'안산문화예술의전당 보강공사(내역서)'!$A$1:$M$108</definedName>
    <definedName name="_xlnm.Print_Titles" localSheetId="2">'안산문화예술의전당 보강공사(내역서)'!$1:$3</definedName>
  </definedNames>
  <calcPr calcId="125725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4" i="6"/>
  <c r="D13" i="1" s="1"/>
  <c r="H24" i="6"/>
  <c r="D9" i="1" s="1"/>
  <c r="F24" i="6"/>
  <c r="L24" s="1"/>
  <c r="D10" i="1" l="1"/>
  <c r="D11" s="1"/>
  <c r="D16" s="1"/>
  <c r="D17"/>
  <c r="D5"/>
  <c r="D8" s="1"/>
  <c r="D20" s="1"/>
  <c r="D15" l="1"/>
  <c r="D21" s="1"/>
  <c r="D22" s="1"/>
  <c r="D18"/>
  <c r="D19"/>
  <c r="D23" l="1"/>
  <c r="D24" s="1"/>
  <c r="D25" l="1"/>
  <c r="D26" s="1"/>
  <c r="D27" s="1"/>
  <c r="D29" s="1"/>
  <c r="I14" i="5"/>
  <c r="E14" l="1"/>
  <c r="I11" l="1"/>
  <c r="E11" s="1"/>
  <c r="I10" l="1"/>
  <c r="E10" s="1"/>
  <c r="I12" l="1"/>
  <c r="I13" s="1"/>
  <c r="E13" s="1"/>
  <c r="E12" l="1"/>
</calcChain>
</file>

<file path=xl/sharedStrings.xml><?xml version="1.0" encoding="utf-8"?>
<sst xmlns="http://schemas.openxmlformats.org/spreadsheetml/2006/main" count="255" uniqueCount="130">
  <si>
    <t>공  사  원  가  계  산  서</t>
    <phoneticPr fontId="4" type="noConversion"/>
  </si>
  <si>
    <t>비               목</t>
    <phoneticPr fontId="4" type="noConversion"/>
  </si>
  <si>
    <t>금         액</t>
    <phoneticPr fontId="4" type="noConversion"/>
  </si>
  <si>
    <t>구          성            비</t>
    <phoneticPr fontId="4" type="noConversion"/>
  </si>
  <si>
    <t>비    고</t>
    <phoneticPr fontId="4" type="noConversion"/>
  </si>
  <si>
    <t xml:space="preserve"> 순     공     사     원     가</t>
    <phoneticPr fontId="4" type="noConversion"/>
  </si>
  <si>
    <t>재
료
비</t>
    <phoneticPr fontId="4" type="noConversion"/>
  </si>
  <si>
    <t>직  접  재  료  비</t>
    <phoneticPr fontId="4" type="noConversion"/>
  </si>
  <si>
    <t>간  접  재  료  비</t>
    <phoneticPr fontId="4" type="noConversion"/>
  </si>
  <si>
    <t>작  업  부  산  물</t>
    <phoneticPr fontId="4" type="noConversion"/>
  </si>
  <si>
    <t>[   소      계   ]</t>
    <phoneticPr fontId="4" type="noConversion"/>
  </si>
  <si>
    <t>노
무
비</t>
    <phoneticPr fontId="4" type="noConversion"/>
  </si>
  <si>
    <t>직  접  노  무  비</t>
    <phoneticPr fontId="4" type="noConversion"/>
  </si>
  <si>
    <t>간  접  노  무  비</t>
    <phoneticPr fontId="4" type="noConversion"/>
  </si>
  <si>
    <t>경                       
비</t>
    <phoneticPr fontId="4" type="noConversion"/>
  </si>
  <si>
    <t>운    반    비</t>
    <phoneticPr fontId="4" type="noConversion"/>
  </si>
  <si>
    <t>기  계  경  비</t>
    <phoneticPr fontId="4" type="noConversion"/>
  </si>
  <si>
    <t>가    설    비</t>
    <phoneticPr fontId="4" type="noConversion"/>
  </si>
  <si>
    <t>산 재 보 험 료</t>
    <phoneticPr fontId="4" type="noConversion"/>
  </si>
  <si>
    <t>고 용 보 험 료</t>
    <phoneticPr fontId="4" type="noConversion"/>
  </si>
  <si>
    <t>건 강 보 험 료</t>
    <phoneticPr fontId="4" type="noConversion"/>
  </si>
  <si>
    <t>안 전 관 리 비</t>
    <phoneticPr fontId="4" type="noConversion"/>
  </si>
  <si>
    <t>소          계</t>
    <phoneticPr fontId="4" type="noConversion"/>
  </si>
  <si>
    <t>계</t>
    <phoneticPr fontId="4" type="noConversion"/>
  </si>
  <si>
    <t>일  반  관  리  비</t>
    <phoneticPr fontId="4" type="noConversion"/>
  </si>
  <si>
    <t>이              윤</t>
    <phoneticPr fontId="4" type="noConversion"/>
  </si>
  <si>
    <t>공   급    가   액</t>
    <phoneticPr fontId="4" type="noConversion"/>
  </si>
  <si>
    <t>부  가  가  치  세</t>
    <phoneticPr fontId="4" type="noConversion"/>
  </si>
  <si>
    <t>도      급      액</t>
    <phoneticPr fontId="4" type="noConversion"/>
  </si>
  <si>
    <t>관  급      자  재  비</t>
    <phoneticPr fontId="4" type="noConversion"/>
  </si>
  <si>
    <t>공   사     비  계</t>
    <phoneticPr fontId="4" type="noConversion"/>
  </si>
  <si>
    <t>기  타  경  비</t>
    <phoneticPr fontId="4" type="noConversion"/>
  </si>
  <si>
    <t>환 경 보 전 비</t>
    <phoneticPr fontId="3" type="noConversion"/>
  </si>
  <si>
    <t>(재료비+직노)*2.93%</t>
    <phoneticPr fontId="3" type="noConversion"/>
  </si>
  <si>
    <t>천단위절사</t>
    <phoneticPr fontId="3" type="noConversion"/>
  </si>
  <si>
    <t>공사명 : 안산문화예술의전당  보강공사</t>
    <phoneticPr fontId="7" type="noConversion"/>
  </si>
  <si>
    <t>(재료비+노무비)*4.8%</t>
    <phoneticPr fontId="3" type="noConversion"/>
  </si>
  <si>
    <t>(재료비+직노+산경)*0.3%</t>
    <phoneticPr fontId="3" type="noConversion"/>
  </si>
  <si>
    <t>만단위절사</t>
    <phoneticPr fontId="3" type="noConversion"/>
  </si>
  <si>
    <t>과   장</t>
  </si>
  <si>
    <t>설 계 자</t>
  </si>
  <si>
    <t>㈜케이아트
엔지니어링</t>
  </si>
  <si>
    <t>설계일</t>
  </si>
  <si>
    <t>설  계  내  역  서</t>
  </si>
  <si>
    <t>구          분</t>
  </si>
  <si>
    <t>금                    액</t>
  </si>
  <si>
    <t>비     고</t>
  </si>
  <si>
    <t>총  공  사  비</t>
  </si>
  <si>
    <t>도급비</t>
  </si>
  <si>
    <t>공 급 가 액</t>
  </si>
  <si>
    <t>부가가치세</t>
  </si>
  <si>
    <t>계</t>
  </si>
  <si>
    <t>관 급 자 재 비</t>
  </si>
  <si>
    <t>공사명 : 안산문화예술의전당 내진성능보강공사</t>
    <phoneticPr fontId="4" type="noConversion"/>
  </si>
  <si>
    <t>감독</t>
    <phoneticPr fontId="3" type="noConversion"/>
  </si>
  <si>
    <t>심사자</t>
    <phoneticPr fontId="3" type="noConversion"/>
  </si>
  <si>
    <t>[공사명]안산문화예술의전당 보강공사 (내역서)</t>
    <phoneticPr fontId="4" type="noConversion"/>
  </si>
  <si>
    <t>품      명</t>
  </si>
  <si>
    <t>규      격</t>
  </si>
  <si>
    <t>수량</t>
    <phoneticPr fontId="3" type="noConversion"/>
  </si>
  <si>
    <t>단위</t>
    <phoneticPr fontId="3" type="noConversion"/>
  </si>
  <si>
    <t>재 료 비</t>
  </si>
  <si>
    <t>노 무 비</t>
  </si>
  <si>
    <t>경    비</t>
  </si>
  <si>
    <t>합    계</t>
  </si>
  <si>
    <t>비고</t>
  </si>
  <si>
    <t>단가</t>
  </si>
  <si>
    <t>금액</t>
  </si>
  <si>
    <t xml:space="preserve">  1)2WG1</t>
    <phoneticPr fontId="3" type="noConversion"/>
  </si>
  <si>
    <t xml:space="preserve">  2)2G13(경비실,숙직실)</t>
    <phoneticPr fontId="3" type="noConversion"/>
  </si>
  <si>
    <t xml:space="preserve">  4)4G18</t>
    <phoneticPr fontId="3" type="noConversion"/>
  </si>
  <si>
    <t>합      계</t>
    <phoneticPr fontId="4" type="noConversion"/>
  </si>
  <si>
    <t>M2</t>
    <phoneticPr fontId="3" type="noConversion"/>
  </si>
  <si>
    <t>바탕처리</t>
    <phoneticPr fontId="3" type="noConversion"/>
  </si>
  <si>
    <t>콘크리트,몰탈</t>
    <phoneticPr fontId="3" type="noConversion"/>
  </si>
  <si>
    <t>2Py</t>
  </si>
  <si>
    <t xml:space="preserve">녹막이 페인트 칠                                                                </t>
  </si>
  <si>
    <t xml:space="preserve">3회                                                                             </t>
  </si>
  <si>
    <t>리프트</t>
  </si>
  <si>
    <t xml:space="preserve">  3)3G21</t>
    <phoneticPr fontId="3" type="noConversion"/>
  </si>
  <si>
    <t>M2</t>
    <phoneticPr fontId="3" type="noConversion"/>
  </si>
  <si>
    <t>철판보강공사</t>
    <phoneticPr fontId="3" type="noConversion"/>
  </si>
  <si>
    <t>t=6mm</t>
    <phoneticPr fontId="3" type="noConversion"/>
  </si>
  <si>
    <t>t=12mm</t>
    <phoneticPr fontId="3" type="noConversion"/>
  </si>
  <si>
    <t>인발시험</t>
    <phoneticPr fontId="3" type="noConversion"/>
  </si>
  <si>
    <t>회</t>
    <phoneticPr fontId="3" type="noConversion"/>
  </si>
  <si>
    <t xml:space="preserve">수성 페인트 칠                                                                </t>
    <phoneticPr fontId="3" type="noConversion"/>
  </si>
  <si>
    <t>경량천정틀 설치보강</t>
    <phoneticPr fontId="3" type="noConversion"/>
  </si>
  <si>
    <t>마이톤 철거/설치</t>
    <phoneticPr fontId="3" type="noConversion"/>
  </si>
  <si>
    <t>t=9.5mm</t>
    <phoneticPr fontId="3" type="noConversion"/>
  </si>
  <si>
    <t>석고+마이톤 철거</t>
    <phoneticPr fontId="3" type="noConversion"/>
  </si>
  <si>
    <t>합지보드</t>
    <phoneticPr fontId="3" type="noConversion"/>
  </si>
  <si>
    <t>석고+마이톤 설치</t>
    <phoneticPr fontId="3" type="noConversion"/>
  </si>
  <si>
    <t>페기물처리</t>
    <phoneticPr fontId="3" type="noConversion"/>
  </si>
  <si>
    <t>시설물보양</t>
    <phoneticPr fontId="3" type="noConversion"/>
  </si>
  <si>
    <t>합판</t>
    <phoneticPr fontId="3" type="noConversion"/>
  </si>
  <si>
    <t>천막</t>
    <phoneticPr fontId="3" type="noConversion"/>
  </si>
  <si>
    <t>비닐</t>
    <phoneticPr fontId="3" type="noConversion"/>
  </si>
  <si>
    <t>강관비계</t>
    <phoneticPr fontId="3" type="noConversion"/>
  </si>
  <si>
    <t>3개월이하</t>
    <phoneticPr fontId="3" type="noConversion"/>
  </si>
  <si>
    <t>고소작업차</t>
    <phoneticPr fontId="3" type="noConversion"/>
  </si>
  <si>
    <t>일</t>
    <phoneticPr fontId="3" type="noConversion"/>
  </si>
  <si>
    <t>현장청소</t>
    <phoneticPr fontId="3" type="noConversion"/>
  </si>
  <si>
    <t>도배공사</t>
    <phoneticPr fontId="3" type="noConversion"/>
  </si>
  <si>
    <t>천정,벽</t>
    <phoneticPr fontId="3" type="noConversion"/>
  </si>
  <si>
    <t xml:space="preserve">  2)2G13(경비실,숙직실)</t>
    <phoneticPr fontId="3" type="noConversion"/>
  </si>
  <si>
    <t>벽체철거(조적조)</t>
    <phoneticPr fontId="3" type="noConversion"/>
  </si>
  <si>
    <t>1.0B</t>
    <phoneticPr fontId="3" type="noConversion"/>
  </si>
  <si>
    <t>M2</t>
    <phoneticPr fontId="3" type="noConversion"/>
  </si>
  <si>
    <t>경량벽체(건식)</t>
    <phoneticPr fontId="3" type="noConversion"/>
  </si>
  <si>
    <t>T=100</t>
    <phoneticPr fontId="3" type="noConversion"/>
  </si>
  <si>
    <t>바탕처리</t>
    <phoneticPr fontId="3" type="noConversion"/>
  </si>
  <si>
    <t>콘크리트,몰탈</t>
    <phoneticPr fontId="3" type="noConversion"/>
  </si>
  <si>
    <t>탄소시트</t>
    <phoneticPr fontId="3" type="noConversion"/>
  </si>
  <si>
    <t>1Py</t>
    <phoneticPr fontId="3" type="noConversion"/>
  </si>
  <si>
    <t>마이톤 철거</t>
    <phoneticPr fontId="3" type="noConversion"/>
  </si>
  <si>
    <t>합지보드(석고포함)</t>
    <phoneticPr fontId="3" type="noConversion"/>
  </si>
  <si>
    <t xml:space="preserve">  3)3G21</t>
    <phoneticPr fontId="3" type="noConversion"/>
  </si>
  <si>
    <t>가설계단</t>
    <phoneticPr fontId="3" type="noConversion"/>
  </si>
  <si>
    <t>현장청소</t>
    <phoneticPr fontId="3" type="noConversion"/>
  </si>
  <si>
    <t xml:space="preserve">  4)4G18</t>
    <phoneticPr fontId="3" type="noConversion"/>
  </si>
  <si>
    <t>바탕처리</t>
    <phoneticPr fontId="3" type="noConversion"/>
  </si>
  <si>
    <t>콘크리트,몰탈</t>
    <phoneticPr fontId="3" type="noConversion"/>
  </si>
  <si>
    <t>탄소시트</t>
    <phoneticPr fontId="3" type="noConversion"/>
  </si>
  <si>
    <t>1Py</t>
    <phoneticPr fontId="3" type="noConversion"/>
  </si>
  <si>
    <t>건축공사 공종별 집계표</t>
    <phoneticPr fontId="4" type="noConversion"/>
  </si>
  <si>
    <t>1.구조물보수보강공사</t>
    <phoneticPr fontId="3" type="noConversion"/>
  </si>
  <si>
    <t>소      계</t>
    <phoneticPr fontId="4" type="noConversion"/>
  </si>
  <si>
    <t>1.구조물보강공사</t>
    <phoneticPr fontId="4" type="noConversion"/>
  </si>
  <si>
    <t>EA</t>
    <phoneticPr fontId="3" type="noConversion"/>
  </si>
</sst>
</file>

<file path=xl/styles.xml><?xml version="1.0" encoding="utf-8"?>
<styleSheet xmlns="http://schemas.openxmlformats.org/spreadsheetml/2006/main">
  <numFmts count="18">
    <numFmt numFmtId="6" formatCode="&quot;₩&quot;#,##0;[Red]\-&quot;₩&quot;#,##0"/>
    <numFmt numFmtId="42" formatCode="_-&quot;₩&quot;* #,##0_-;\-&quot;₩&quot;* #,##0_-;_-&quot;₩&quot;* &quot;-&quot;_-;_-@_-"/>
    <numFmt numFmtId="41" formatCode="_-* #,##0_-;\-* #,##0_-;_-* &quot;-&quot;_-;_-@_-"/>
    <numFmt numFmtId="176" formatCode="_ &quot;₩&quot;* #,##0_ ;_ &quot;₩&quot;* \-#,##0_ ;_ &quot;₩&quot;* &quot;-&quot;_ ;_ @_ "/>
    <numFmt numFmtId="177" formatCode="#,##0_);[Red]\(#,##0\)"/>
    <numFmt numFmtId="178" formatCode="&quot;직&quot;&quot;접&quot;&quot;노&quot;&quot;무&quot;&quot;비&quot;&quot;*&quot;#0.0%"/>
    <numFmt numFmtId="179" formatCode="&quot;노&quot;&quot;무&quot;&quot;비&quot;&quot;*&quot;#0.0%"/>
    <numFmt numFmtId="180" formatCode="&quot;노&quot;&quot;무&quot;&quot;비&quot;&quot;*&quot;#0.00%"/>
    <numFmt numFmtId="181" formatCode="&quot;직&quot;&quot;접&quot;&quot;노&quot;&quot;무&quot;&quot;비&quot;&quot;*&quot;#0.00%"/>
    <numFmt numFmtId="182" formatCode="&quot;계&quot;&quot;*&quot;#0.0%"/>
    <numFmt numFmtId="183" formatCode="\(&quot;노&quot;&quot;무&quot;&quot;비&quot;&quot;+&quot;&quot;경&quot;&quot;비&quot;\+&quot;일&quot;&quot;반&quot;&quot;관&quot;&quot;리&quot;&quot;비&quot;\)&quot;*&quot;#0%"/>
    <numFmt numFmtId="184" formatCode="0_ "/>
    <numFmt numFmtId="185" formatCode="&quot;공&quot;&quot;급&quot;&quot;가&quot;&quot;액&quot;&quot;*&quot;#0%"/>
    <numFmt numFmtId="189" formatCode="_-* #,##0.0000_-;\-* #,##0.0000_-;_-* &quot;-&quot;_-;_-@_-"/>
    <numFmt numFmtId="190" formatCode="#,##0_ "/>
    <numFmt numFmtId="191" formatCode="#,##0.0_ "/>
    <numFmt numFmtId="192" formatCode="General;\-General\,&quot;&quot;;@"/>
    <numFmt numFmtId="193" formatCode="#,###;\-#,###;&quot;&quot;;@"/>
  </numFmts>
  <fonts count="27"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b/>
      <u/>
      <sz val="18"/>
      <name val="돋움체"/>
      <family val="3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b/>
      <u/>
      <sz val="11"/>
      <name val="돋움체"/>
      <family val="3"/>
      <charset val="129"/>
    </font>
    <font>
      <b/>
      <sz val="11"/>
      <name val="돋움체"/>
      <family val="3"/>
      <charset val="129"/>
    </font>
    <font>
      <sz val="8"/>
      <name val="맑은 고딕"/>
      <family val="3"/>
      <charset val="129"/>
    </font>
    <font>
      <b/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name val="맑은 고딕"/>
      <family val="3"/>
      <charset val="129"/>
    </font>
    <font>
      <b/>
      <sz val="11"/>
      <name val="맑은 고딕"/>
      <family val="3"/>
      <charset val="129"/>
    </font>
    <font>
      <sz val="11"/>
      <color rgb="FF000000"/>
      <name val="돋움"/>
      <family val="3"/>
      <charset val="129"/>
    </font>
    <font>
      <b/>
      <sz val="12"/>
      <color rgb="FF000000"/>
      <name val="굴림체"/>
      <family val="3"/>
      <charset val="129"/>
    </font>
    <font>
      <b/>
      <sz val="9"/>
      <color rgb="FF000000"/>
      <name val="굴림체"/>
      <family val="3"/>
      <charset val="129"/>
    </font>
    <font>
      <sz val="11"/>
      <color rgb="FF000000"/>
      <name val="굴림체"/>
      <family val="3"/>
      <charset val="129"/>
    </font>
    <font>
      <b/>
      <u/>
      <sz val="28"/>
      <color rgb="FF000000"/>
      <name val="굴림체"/>
      <family val="3"/>
      <charset val="129"/>
    </font>
    <font>
      <b/>
      <u/>
      <sz val="14"/>
      <color rgb="FF000000"/>
      <name val="굴림체"/>
      <family val="3"/>
      <charset val="129"/>
    </font>
    <font>
      <b/>
      <sz val="11"/>
      <color rgb="FF000000"/>
      <name val="굴림체"/>
      <family val="3"/>
      <charset val="129"/>
    </font>
    <font>
      <b/>
      <sz val="11"/>
      <color rgb="FF000000"/>
      <name val="돋움체"/>
      <family val="3"/>
      <charset val="129"/>
    </font>
    <font>
      <sz val="10"/>
      <color rgb="FF000000"/>
      <name val="굴림체"/>
      <family val="3"/>
      <charset val="129"/>
    </font>
    <font>
      <b/>
      <sz val="11"/>
      <color rgb="FF000000"/>
      <name val="맑은 고딕"/>
      <family val="3"/>
      <charset val="129"/>
    </font>
    <font>
      <sz val="11"/>
      <color rgb="FF000000"/>
      <name val="맑은 고딕"/>
      <family val="3"/>
      <charset val="129"/>
    </font>
    <font>
      <sz val="11"/>
      <color rgb="FFE26B0A"/>
      <name val="맑은 고딕"/>
      <family val="3"/>
      <charset val="129"/>
    </font>
    <font>
      <sz val="11"/>
      <color theme="1"/>
      <name val="맑은 고딕"/>
      <family val="3"/>
      <charset val="129"/>
    </font>
    <font>
      <sz val="11"/>
      <color indexed="8"/>
      <name val="맑은 고딕"/>
      <family val="3"/>
      <charset val="129"/>
    </font>
    <font>
      <b/>
      <sz val="11"/>
      <color theme="1"/>
      <name val="맑은 고딕"/>
      <family val="3"/>
      <charset val="129"/>
    </font>
  </fonts>
  <fills count="8">
    <fill>
      <patternFill patternType="none"/>
    </fill>
    <fill>
      <patternFill patternType="gray125"/>
    </fill>
    <fill>
      <patternFill patternType="solid">
        <fgColor rgb="FFCCFFCC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5" tint="0.59999389629810485"/>
        <bgColor rgb="FF000000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</borders>
  <cellStyleXfs count="8">
    <xf numFmtId="0" fontId="0" fillId="0" borderId="0">
      <alignment vertical="center"/>
    </xf>
    <xf numFmtId="0" fontId="1" fillId="0" borderId="0"/>
    <xf numFmtId="41" fontId="1" fillId="0" borderId="0" applyFont="0" applyFill="0" applyBorder="0" applyAlignment="0" applyProtection="0"/>
    <xf numFmtId="41" fontId="9" fillId="0" borderId="0" applyFont="0" applyFill="0" applyBorder="0" applyAlignment="0" applyProtection="0">
      <alignment vertical="center"/>
    </xf>
    <xf numFmtId="0" fontId="12" fillId="0" borderId="0"/>
    <xf numFmtId="42" fontId="12" fillId="0" borderId="0"/>
    <xf numFmtId="0" fontId="12" fillId="0" borderId="0"/>
    <xf numFmtId="41" fontId="9" fillId="0" borderId="0" applyFont="0" applyFill="0" applyBorder="0" applyAlignment="0" applyProtection="0">
      <alignment vertical="center"/>
    </xf>
  </cellStyleXfs>
  <cellXfs count="182">
    <xf numFmtId="0" fontId="0" fillId="0" borderId="0" xfId="0">
      <alignment vertical="center"/>
    </xf>
    <xf numFmtId="0" fontId="0" fillId="0" borderId="0" xfId="0" applyAlignment="1">
      <alignment vertical="center"/>
    </xf>
    <xf numFmtId="0" fontId="5" fillId="0" borderId="0" xfId="1" applyFont="1" applyAlignment="1">
      <alignment horizontal="center"/>
    </xf>
    <xf numFmtId="0" fontId="6" fillId="0" borderId="1" xfId="1" applyFont="1" applyBorder="1" applyAlignment="1">
      <alignment horizontal="left" vertical="center"/>
    </xf>
    <xf numFmtId="0" fontId="6" fillId="0" borderId="0" xfId="1" applyFont="1"/>
    <xf numFmtId="176" fontId="6" fillId="0" borderId="1" xfId="1" applyNumberFormat="1" applyFont="1" applyBorder="1" applyAlignment="1">
      <alignment horizontal="left" vertical="center"/>
    </xf>
    <xf numFmtId="0" fontId="6" fillId="0" borderId="4" xfId="1" applyFont="1" applyFill="1" applyBorder="1" applyAlignment="1">
      <alignment horizontal="center" vertical="center"/>
    </xf>
    <xf numFmtId="0" fontId="6" fillId="0" borderId="5" xfId="1" applyFont="1" applyFill="1" applyBorder="1" applyAlignment="1">
      <alignment horizontal="center" vertical="center"/>
    </xf>
    <xf numFmtId="0" fontId="6" fillId="0" borderId="7" xfId="1" applyFont="1" applyFill="1" applyBorder="1" applyAlignment="1">
      <alignment horizontal="center" vertical="center"/>
    </xf>
    <xf numFmtId="0" fontId="6" fillId="0" borderId="6" xfId="1" applyFont="1" applyFill="1" applyBorder="1" applyAlignment="1">
      <alignment vertical="center"/>
    </xf>
    <xf numFmtId="0" fontId="6" fillId="0" borderId="7" xfId="1" applyFont="1" applyFill="1" applyBorder="1" applyAlignment="1">
      <alignment vertical="center"/>
    </xf>
    <xf numFmtId="0" fontId="6" fillId="0" borderId="8" xfId="1" applyFont="1" applyFill="1" applyBorder="1" applyAlignment="1">
      <alignment horizontal="center" vertical="center"/>
    </xf>
    <xf numFmtId="0" fontId="6" fillId="0" borderId="8" xfId="1" applyFont="1" applyFill="1" applyBorder="1" applyAlignment="1">
      <alignment vertical="center"/>
    </xf>
    <xf numFmtId="0" fontId="6" fillId="0" borderId="6" xfId="1" applyFont="1" applyFill="1" applyBorder="1" applyAlignment="1">
      <alignment horizontal="center" vertical="center"/>
    </xf>
    <xf numFmtId="0" fontId="6" fillId="0" borderId="8" xfId="1" applyFont="1" applyFill="1" applyBorder="1" applyAlignment="1">
      <alignment horizontal="left" vertical="center"/>
    </xf>
    <xf numFmtId="0" fontId="6" fillId="0" borderId="5" xfId="1" applyFont="1" applyFill="1" applyBorder="1" applyAlignment="1">
      <alignment horizontal="left" vertical="center"/>
    </xf>
    <xf numFmtId="184" fontId="6" fillId="0" borderId="5" xfId="1" applyNumberFormat="1" applyFont="1" applyFill="1" applyBorder="1" applyAlignment="1">
      <alignment horizontal="left" vertical="center"/>
    </xf>
    <xf numFmtId="0" fontId="6" fillId="0" borderId="7" xfId="1" applyFont="1" applyFill="1" applyBorder="1" applyAlignment="1">
      <alignment horizontal="center" vertical="center"/>
    </xf>
    <xf numFmtId="177" fontId="0" fillId="0" borderId="0" xfId="0" applyNumberFormat="1" applyAlignment="1">
      <alignment vertical="center"/>
    </xf>
    <xf numFmtId="38" fontId="6" fillId="0" borderId="6" xfId="2" applyNumberFormat="1" applyFont="1" applyFill="1" applyBorder="1" applyAlignment="1">
      <alignment vertical="center"/>
    </xf>
    <xf numFmtId="0" fontId="6" fillId="0" borderId="6" xfId="1" applyFont="1" applyFill="1" applyBorder="1" applyAlignment="1">
      <alignment vertical="center"/>
    </xf>
    <xf numFmtId="38" fontId="6" fillId="0" borderId="7" xfId="2" applyNumberFormat="1" applyFont="1" applyFill="1" applyBorder="1" applyAlignment="1">
      <alignment vertical="center"/>
    </xf>
    <xf numFmtId="0" fontId="6" fillId="0" borderId="7" xfId="1" applyFont="1" applyFill="1" applyBorder="1" applyAlignment="1">
      <alignment vertical="center"/>
    </xf>
    <xf numFmtId="38" fontId="6" fillId="0" borderId="8" xfId="2" applyNumberFormat="1" applyFont="1" applyFill="1" applyBorder="1" applyAlignment="1">
      <alignment vertical="center"/>
    </xf>
    <xf numFmtId="0" fontId="6" fillId="0" borderId="8" xfId="1" applyFont="1" applyFill="1" applyBorder="1" applyAlignment="1">
      <alignment vertical="center"/>
    </xf>
    <xf numFmtId="178" fontId="6" fillId="0" borderId="7" xfId="1" applyNumberFormat="1" applyFont="1" applyFill="1" applyBorder="1" applyAlignment="1">
      <alignment horizontal="left" vertical="center"/>
    </xf>
    <xf numFmtId="179" fontId="6" fillId="0" borderId="7" xfId="1" applyNumberFormat="1" applyFont="1" applyFill="1" applyBorder="1" applyAlignment="1">
      <alignment horizontal="left" vertical="center"/>
    </xf>
    <xf numFmtId="180" fontId="6" fillId="0" borderId="7" xfId="1" applyNumberFormat="1" applyFont="1" applyFill="1" applyBorder="1" applyAlignment="1">
      <alignment horizontal="left" vertical="center"/>
    </xf>
    <xf numFmtId="181" fontId="6" fillId="0" borderId="7" xfId="1" applyNumberFormat="1" applyFont="1" applyFill="1" applyBorder="1" applyAlignment="1">
      <alignment horizontal="left" vertical="center"/>
    </xf>
    <xf numFmtId="0" fontId="6" fillId="0" borderId="7" xfId="1" applyFont="1" applyFill="1" applyBorder="1" applyAlignment="1">
      <alignment horizontal="left" vertical="center"/>
    </xf>
    <xf numFmtId="38" fontId="6" fillId="0" borderId="5" xfId="2" applyNumberFormat="1" applyFont="1" applyFill="1" applyBorder="1" applyAlignment="1">
      <alignment vertical="center"/>
    </xf>
    <xf numFmtId="0" fontId="6" fillId="0" borderId="5" xfId="1" applyFont="1" applyFill="1" applyBorder="1" applyAlignment="1">
      <alignment vertical="center"/>
    </xf>
    <xf numFmtId="182" fontId="6" fillId="0" borderId="5" xfId="1" applyNumberFormat="1" applyFont="1" applyFill="1" applyBorder="1" applyAlignment="1">
      <alignment horizontal="left" vertical="center"/>
    </xf>
    <xf numFmtId="183" fontId="6" fillId="0" borderId="5" xfId="1" applyNumberFormat="1" applyFont="1" applyFill="1" applyBorder="1" applyAlignment="1">
      <alignment horizontal="left" vertical="center"/>
    </xf>
    <xf numFmtId="185" fontId="6" fillId="0" borderId="5" xfId="1" applyNumberFormat="1" applyFont="1" applyFill="1" applyBorder="1" applyAlignment="1">
      <alignment horizontal="left" vertical="center"/>
    </xf>
    <xf numFmtId="0" fontId="15" fillId="0" borderId="0" xfId="4" applyFont="1"/>
    <xf numFmtId="0" fontId="13" fillId="0" borderId="11" xfId="4" applyFont="1" applyBorder="1" applyAlignment="1">
      <alignment horizontal="center" vertical="center"/>
    </xf>
    <xf numFmtId="0" fontId="13" fillId="0" borderId="0" xfId="4" applyFont="1" applyBorder="1" applyAlignment="1">
      <alignment horizontal="center"/>
    </xf>
    <xf numFmtId="0" fontId="13" fillId="0" borderId="0" xfId="4" applyFont="1" applyBorder="1" applyAlignment="1">
      <alignment horizontal="center" vertical="center"/>
    </xf>
    <xf numFmtId="0" fontId="13" fillId="0" borderId="12" xfId="4" applyFont="1" applyBorder="1" applyAlignment="1">
      <alignment vertical="center"/>
    </xf>
    <xf numFmtId="0" fontId="15" fillId="0" borderId="0" xfId="4" applyFont="1" applyBorder="1"/>
    <xf numFmtId="0" fontId="16" fillId="0" borderId="11" xfId="4" applyFont="1" applyBorder="1" applyAlignment="1">
      <alignment horizontal="center"/>
    </xf>
    <xf numFmtId="0" fontId="16" fillId="0" borderId="0" xfId="4" applyFont="1" applyBorder="1" applyAlignment="1">
      <alignment horizontal="center"/>
    </xf>
    <xf numFmtId="0" fontId="16" fillId="0" borderId="12" xfId="4" applyFont="1" applyBorder="1" applyAlignment="1">
      <alignment horizontal="center"/>
    </xf>
    <xf numFmtId="0" fontId="15" fillId="0" borderId="11" xfId="4" applyFont="1" applyBorder="1"/>
    <xf numFmtId="0" fontId="15" fillId="0" borderId="12" xfId="4" applyFont="1" applyBorder="1"/>
    <xf numFmtId="0" fontId="15" fillId="0" borderId="1" xfId="4" applyFont="1" applyBorder="1"/>
    <xf numFmtId="0" fontId="15" fillId="0" borderId="17" xfId="4" applyFont="1" applyBorder="1"/>
    <xf numFmtId="0" fontId="13" fillId="0" borderId="4" xfId="4" applyFont="1" applyBorder="1" applyAlignment="1">
      <alignment horizontal="center" vertical="center"/>
    </xf>
    <xf numFmtId="0" fontId="15" fillId="0" borderId="21" xfId="4" applyFont="1" applyBorder="1"/>
    <xf numFmtId="0" fontId="13" fillId="0" borderId="5" xfId="4" applyFont="1" applyBorder="1" applyAlignment="1">
      <alignment horizontal="center" vertical="center"/>
    </xf>
    <xf numFmtId="0" fontId="13" fillId="0" borderId="5" xfId="4" applyFont="1" applyBorder="1" applyAlignment="1">
      <alignment horizontal="center" vertical="center" shrinkToFit="1"/>
    </xf>
    <xf numFmtId="0" fontId="13" fillId="0" borderId="5" xfId="4" applyFont="1" applyBorder="1" applyAlignment="1">
      <alignment vertical="center"/>
    </xf>
    <xf numFmtId="0" fontId="13" fillId="0" borderId="22" xfId="4" applyFont="1" applyBorder="1" applyAlignment="1">
      <alignment vertical="center"/>
    </xf>
    <xf numFmtId="0" fontId="20" fillId="0" borderId="0" xfId="4" applyFont="1"/>
    <xf numFmtId="0" fontId="20" fillId="0" borderId="11" xfId="4" applyFont="1" applyBorder="1"/>
    <xf numFmtId="189" fontId="20" fillId="0" borderId="0" xfId="6" applyNumberFormat="1" applyFont="1" applyFill="1" applyBorder="1" applyAlignment="1">
      <alignment horizontal="left" vertical="center" indent="1"/>
    </xf>
    <xf numFmtId="189" fontId="20" fillId="0" borderId="0" xfId="4" applyNumberFormat="1" applyFont="1" applyBorder="1" applyAlignment="1">
      <alignment horizontal="left" vertical="center"/>
    </xf>
    <xf numFmtId="0" fontId="20" fillId="0" borderId="0" xfId="4" applyFont="1" applyBorder="1" applyAlignment="1">
      <alignment horizontal="left" vertical="center"/>
    </xf>
    <xf numFmtId="0" fontId="20" fillId="0" borderId="0" xfId="4" applyFont="1" applyBorder="1"/>
    <xf numFmtId="0" fontId="20" fillId="0" borderId="12" xfId="4" applyFont="1" applyBorder="1"/>
    <xf numFmtId="0" fontId="15" fillId="0" borderId="23" xfId="4" applyFont="1" applyBorder="1"/>
    <xf numFmtId="189" fontId="20" fillId="0" borderId="24" xfId="6" applyNumberFormat="1" applyFont="1" applyFill="1" applyBorder="1" applyAlignment="1">
      <alignment horizontal="left" vertical="center" indent="1"/>
    </xf>
    <xf numFmtId="0" fontId="15" fillId="0" borderId="24" xfId="4" applyFont="1" applyBorder="1"/>
    <xf numFmtId="0" fontId="15" fillId="0" borderId="25" xfId="4" applyFont="1" applyBorder="1"/>
    <xf numFmtId="190" fontId="22" fillId="0" borderId="5" xfId="0" applyNumberFormat="1" applyFont="1" applyFill="1" applyBorder="1" applyAlignment="1">
      <alignment vertical="center"/>
    </xf>
    <xf numFmtId="191" fontId="22" fillId="0" borderId="5" xfId="0" applyNumberFormat="1" applyFont="1" applyFill="1" applyBorder="1" applyAlignment="1">
      <alignment horizontal="center" vertical="center"/>
    </xf>
    <xf numFmtId="190" fontId="22" fillId="4" borderId="5" xfId="0" applyNumberFormat="1" applyFont="1" applyFill="1" applyBorder="1" applyAlignment="1">
      <alignment horizontal="left" vertical="center"/>
    </xf>
    <xf numFmtId="190" fontId="22" fillId="0" borderId="5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/>
    <xf numFmtId="0" fontId="10" fillId="0" borderId="0" xfId="0" applyFont="1" applyFill="1" applyBorder="1" applyAlignment="1">
      <alignment horizontal="center"/>
    </xf>
    <xf numFmtId="190" fontId="22" fillId="0" borderId="5" xfId="0" quotePrefix="1" applyNumberFormat="1" applyFont="1" applyFill="1" applyBorder="1" applyAlignment="1">
      <alignment horizontal="right" vertical="center"/>
    </xf>
    <xf numFmtId="190" fontId="10" fillId="0" borderId="0" xfId="0" applyNumberFormat="1" applyFont="1" applyFill="1" applyBorder="1" applyAlignment="1"/>
    <xf numFmtId="1" fontId="10" fillId="0" borderId="0" xfId="0" applyNumberFormat="1" applyFont="1" applyFill="1" applyBorder="1" applyAlignment="1"/>
    <xf numFmtId="190" fontId="22" fillId="0" borderId="5" xfId="0" quotePrefix="1" applyNumberFormat="1" applyFont="1" applyFill="1" applyBorder="1" applyAlignment="1">
      <alignment vertical="center"/>
    </xf>
    <xf numFmtId="190" fontId="23" fillId="0" borderId="5" xfId="0" quotePrefix="1" applyNumberFormat="1" applyFont="1" applyFill="1" applyBorder="1" applyAlignment="1">
      <alignment horizontal="right" vertical="center"/>
    </xf>
    <xf numFmtId="190" fontId="22" fillId="0" borderId="5" xfId="0" applyNumberFormat="1" applyFont="1" applyFill="1" applyBorder="1" applyAlignment="1">
      <alignment horizontal="left" vertical="center"/>
    </xf>
    <xf numFmtId="0" fontId="24" fillId="0" borderId="0" xfId="0" applyFont="1">
      <alignment vertical="center"/>
    </xf>
    <xf numFmtId="190" fontId="22" fillId="6" borderId="5" xfId="0" applyNumberFormat="1" applyFont="1" applyFill="1" applyBorder="1" applyAlignment="1">
      <alignment horizontal="left" vertical="center"/>
    </xf>
    <xf numFmtId="190" fontId="22" fillId="7" borderId="5" xfId="0" applyNumberFormat="1" applyFont="1" applyFill="1" applyBorder="1" applyAlignment="1">
      <alignment vertical="center"/>
    </xf>
    <xf numFmtId="191" fontId="22" fillId="7" borderId="5" xfId="0" applyNumberFormat="1" applyFont="1" applyFill="1" applyBorder="1" applyAlignment="1">
      <alignment horizontal="center" vertical="center"/>
    </xf>
    <xf numFmtId="190" fontId="22" fillId="7" borderId="5" xfId="0" applyNumberFormat="1" applyFont="1" applyFill="1" applyBorder="1" applyAlignment="1">
      <alignment horizontal="center" vertical="center"/>
    </xf>
    <xf numFmtId="190" fontId="22" fillId="7" borderId="5" xfId="0" quotePrefix="1" applyNumberFormat="1" applyFont="1" applyFill="1" applyBorder="1" applyAlignment="1">
      <alignment horizontal="right" vertical="center"/>
    </xf>
    <xf numFmtId="190" fontId="24" fillId="0" borderId="0" xfId="0" applyNumberFormat="1" applyFont="1">
      <alignment vertical="center"/>
    </xf>
    <xf numFmtId="177" fontId="10" fillId="7" borderId="5" xfId="0" applyNumberFormat="1" applyFont="1" applyFill="1" applyBorder="1" applyAlignment="1">
      <alignment horizontal="left" vertical="center"/>
    </xf>
    <xf numFmtId="192" fontId="25" fillId="7" borderId="5" xfId="0" applyNumberFormat="1" applyFont="1" applyFill="1" applyBorder="1" applyAlignment="1">
      <alignment vertical="center"/>
    </xf>
    <xf numFmtId="193" fontId="25" fillId="7" borderId="5" xfId="0" applyNumberFormat="1" applyFont="1" applyFill="1" applyBorder="1" applyAlignment="1">
      <alignment horizontal="right" vertical="center"/>
    </xf>
    <xf numFmtId="193" fontId="10" fillId="7" borderId="5" xfId="0" applyNumberFormat="1" applyFont="1" applyFill="1" applyBorder="1" applyAlignment="1">
      <alignment horizontal="center" vertical="center"/>
    </xf>
    <xf numFmtId="177" fontId="24" fillId="7" borderId="5" xfId="0" applyNumberFormat="1" applyFont="1" applyFill="1" applyBorder="1" applyAlignment="1">
      <alignment horizontal="left" vertical="center"/>
    </xf>
    <xf numFmtId="190" fontId="24" fillId="7" borderId="5" xfId="0" applyNumberFormat="1" applyFont="1" applyFill="1" applyBorder="1" applyAlignment="1">
      <alignment vertical="center"/>
    </xf>
    <xf numFmtId="191" fontId="24" fillId="7" borderId="5" xfId="0" applyNumberFormat="1" applyFont="1" applyFill="1" applyBorder="1" applyAlignment="1">
      <alignment horizontal="center" vertical="center"/>
    </xf>
    <xf numFmtId="190" fontId="22" fillId="7" borderId="5" xfId="0" quotePrefix="1" applyNumberFormat="1" applyFont="1" applyFill="1" applyBorder="1" applyAlignment="1">
      <alignment vertical="center"/>
    </xf>
    <xf numFmtId="192" fontId="25" fillId="0" borderId="5" xfId="0" applyNumberFormat="1" applyFont="1" applyBorder="1" applyAlignment="1">
      <alignment vertical="center"/>
    </xf>
    <xf numFmtId="193" fontId="25" fillId="0" borderId="5" xfId="0" applyNumberFormat="1" applyFont="1" applyBorder="1" applyAlignment="1">
      <alignment horizontal="right" vertical="center"/>
    </xf>
    <xf numFmtId="193" fontId="10" fillId="0" borderId="5" xfId="0" applyNumberFormat="1" applyFont="1" applyBorder="1" applyAlignment="1">
      <alignment horizontal="center" vertical="center"/>
    </xf>
    <xf numFmtId="0" fontId="24" fillId="0" borderId="0" xfId="0" applyFont="1" applyAlignment="1">
      <alignment vertical="center"/>
    </xf>
    <xf numFmtId="191" fontId="24" fillId="0" borderId="0" xfId="0" applyNumberFormat="1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190" fontId="24" fillId="0" borderId="0" xfId="0" applyNumberFormat="1" applyFont="1" applyAlignment="1">
      <alignment horizontal="center" vertical="center"/>
    </xf>
    <xf numFmtId="0" fontId="22" fillId="0" borderId="0" xfId="0" quotePrefix="1" applyFont="1" applyFill="1" applyBorder="1" applyAlignment="1">
      <alignment vertical="center"/>
    </xf>
    <xf numFmtId="0" fontId="22" fillId="0" borderId="0" xfId="0" applyFont="1" applyFill="1" applyBorder="1" applyAlignment="1">
      <alignment vertical="center"/>
    </xf>
    <xf numFmtId="190" fontId="22" fillId="2" borderId="5" xfId="0" quotePrefix="1" applyNumberFormat="1" applyFont="1" applyFill="1" applyBorder="1" applyAlignment="1">
      <alignment horizontal="center" vertical="center"/>
    </xf>
    <xf numFmtId="190" fontId="22" fillId="2" borderId="5" xfId="0" applyNumberFormat="1" applyFont="1" applyFill="1" applyBorder="1" applyAlignment="1">
      <alignment horizontal="center" vertical="center"/>
    </xf>
    <xf numFmtId="191" fontId="22" fillId="2" borderId="5" xfId="0" quotePrefix="1" applyNumberFormat="1" applyFont="1" applyFill="1" applyBorder="1" applyAlignment="1">
      <alignment horizontal="center" vertical="center"/>
    </xf>
    <xf numFmtId="191" fontId="22" fillId="2" borderId="5" xfId="0" applyNumberFormat="1" applyFont="1" applyFill="1" applyBorder="1" applyAlignment="1">
      <alignment horizontal="center" vertical="center"/>
    </xf>
    <xf numFmtId="190" fontId="22" fillId="2" borderId="6" xfId="0" quotePrefix="1" applyNumberFormat="1" applyFont="1" applyFill="1" applyBorder="1" applyAlignment="1">
      <alignment horizontal="center" vertical="center"/>
    </xf>
    <xf numFmtId="190" fontId="22" fillId="2" borderId="6" xfId="0" applyNumberFormat="1" applyFont="1" applyFill="1" applyBorder="1" applyAlignment="1">
      <alignment horizontal="center" vertical="center"/>
    </xf>
    <xf numFmtId="190" fontId="22" fillId="2" borderId="30" xfId="0" quotePrefix="1" applyNumberFormat="1" applyFont="1" applyFill="1" applyBorder="1" applyAlignment="1">
      <alignment horizontal="center" vertical="center"/>
    </xf>
    <xf numFmtId="190" fontId="22" fillId="2" borderId="31" xfId="0" applyNumberFormat="1" applyFont="1" applyFill="1" applyBorder="1" applyAlignment="1">
      <alignment horizontal="center" vertical="center"/>
    </xf>
    <xf numFmtId="190" fontId="21" fillId="5" borderId="5" xfId="0" applyNumberFormat="1" applyFont="1" applyFill="1" applyBorder="1" applyAlignment="1">
      <alignment horizontal="center" vertical="center"/>
    </xf>
    <xf numFmtId="190" fontId="21" fillId="5" borderId="5" xfId="0" applyNumberFormat="1" applyFont="1" applyFill="1" applyBorder="1" applyAlignment="1">
      <alignment vertical="center"/>
    </xf>
    <xf numFmtId="191" fontId="21" fillId="5" borderId="5" xfId="0" applyNumberFormat="1" applyFont="1" applyFill="1" applyBorder="1" applyAlignment="1">
      <alignment horizontal="center" vertical="center"/>
    </xf>
    <xf numFmtId="190" fontId="21" fillId="5" borderId="5" xfId="0" quotePrefix="1" applyNumberFormat="1" applyFont="1" applyFill="1" applyBorder="1" applyAlignment="1">
      <alignment horizontal="right" vertical="center"/>
    </xf>
    <xf numFmtId="190" fontId="26" fillId="5" borderId="5" xfId="0" quotePrefix="1" applyNumberFormat="1" applyFont="1" applyFill="1" applyBorder="1" applyAlignment="1">
      <alignment horizontal="right" vertical="center"/>
    </xf>
    <xf numFmtId="190" fontId="11" fillId="0" borderId="0" xfId="0" applyNumberFormat="1" applyFont="1" applyFill="1" applyBorder="1" applyAlignment="1"/>
    <xf numFmtId="0" fontId="11" fillId="0" borderId="0" xfId="0" applyFont="1" applyFill="1" applyBorder="1" applyAlignment="1"/>
    <xf numFmtId="190" fontId="21" fillId="3" borderId="5" xfId="0" applyNumberFormat="1" applyFont="1" applyFill="1" applyBorder="1" applyAlignment="1">
      <alignment horizontal="left" vertical="center"/>
    </xf>
    <xf numFmtId="190" fontId="21" fillId="0" borderId="5" xfId="0" applyNumberFormat="1" applyFont="1" applyFill="1" applyBorder="1" applyAlignment="1">
      <alignment vertical="center"/>
    </xf>
    <xf numFmtId="191" fontId="21" fillId="0" borderId="5" xfId="0" applyNumberFormat="1" applyFont="1" applyFill="1" applyBorder="1" applyAlignment="1">
      <alignment horizontal="center" vertical="center"/>
    </xf>
    <xf numFmtId="190" fontId="21" fillId="0" borderId="5" xfId="0" applyNumberFormat="1" applyFont="1" applyFill="1" applyBorder="1" applyAlignment="1">
      <alignment horizontal="center" vertical="center"/>
    </xf>
    <xf numFmtId="190" fontId="21" fillId="0" borderId="5" xfId="0" quotePrefix="1" applyNumberFormat="1" applyFont="1" applyFill="1" applyBorder="1" applyAlignment="1">
      <alignment horizontal="right" vertical="center"/>
    </xf>
    <xf numFmtId="177" fontId="11" fillId="0" borderId="5" xfId="0" applyNumberFormat="1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right"/>
    </xf>
    <xf numFmtId="190" fontId="26" fillId="0" borderId="0" xfId="0" applyNumberFormat="1" applyFont="1">
      <alignment vertical="center"/>
    </xf>
    <xf numFmtId="0" fontId="26" fillId="0" borderId="0" xfId="0" applyFont="1">
      <alignment vertical="center"/>
    </xf>
    <xf numFmtId="191" fontId="26" fillId="5" borderId="5" xfId="0" applyNumberFormat="1" applyFont="1" applyFill="1" applyBorder="1" applyAlignment="1">
      <alignment vertical="center"/>
    </xf>
    <xf numFmtId="190" fontId="26" fillId="5" borderId="5" xfId="0" applyNumberFormat="1" applyFont="1" applyFill="1" applyBorder="1" applyAlignment="1">
      <alignment vertical="center"/>
    </xf>
    <xf numFmtId="191" fontId="26" fillId="5" borderId="5" xfId="0" applyNumberFormat="1" applyFont="1" applyFill="1" applyBorder="1" applyAlignment="1">
      <alignment horizontal="center" vertical="center"/>
    </xf>
    <xf numFmtId="190" fontId="26" fillId="5" borderId="5" xfId="0" applyNumberFormat="1" applyFont="1" applyFill="1" applyBorder="1" applyAlignment="1">
      <alignment horizontal="center" vertical="center"/>
    </xf>
    <xf numFmtId="0" fontId="17" fillId="0" borderId="0" xfId="4" applyFont="1" applyBorder="1" applyAlignment="1">
      <alignment horizontal="left"/>
    </xf>
    <xf numFmtId="0" fontId="13" fillId="0" borderId="15" xfId="4" applyFont="1" applyBorder="1" applyAlignment="1">
      <alignment horizontal="center" vertical="center"/>
    </xf>
    <xf numFmtId="0" fontId="13" fillId="0" borderId="13" xfId="4" applyFont="1" applyBorder="1" applyAlignment="1">
      <alignment horizontal="center" vertical="center"/>
    </xf>
    <xf numFmtId="0" fontId="14" fillId="0" borderId="16" xfId="4" applyFont="1" applyBorder="1" applyAlignment="1">
      <alignment horizontal="center" vertical="center" wrapText="1"/>
    </xf>
    <xf numFmtId="0" fontId="14" fillId="0" borderId="14" xfId="4" applyFont="1" applyBorder="1" applyAlignment="1">
      <alignment horizontal="center" vertical="center"/>
    </xf>
    <xf numFmtId="0" fontId="13" fillId="0" borderId="16" xfId="4" applyFont="1" applyBorder="1" applyAlignment="1">
      <alignment horizontal="center" vertical="center"/>
    </xf>
    <xf numFmtId="0" fontId="13" fillId="0" borderId="14" xfId="4" applyFont="1" applyBorder="1" applyAlignment="1">
      <alignment horizontal="center" vertical="center"/>
    </xf>
    <xf numFmtId="0" fontId="13" fillId="0" borderId="26" xfId="4" applyFont="1" applyBorder="1" applyAlignment="1">
      <alignment horizontal="center" vertical="center"/>
    </xf>
    <xf numFmtId="0" fontId="13" fillId="0" borderId="27" xfId="4" applyFont="1" applyBorder="1" applyAlignment="1">
      <alignment horizontal="center" vertical="center"/>
    </xf>
    <xf numFmtId="0" fontId="13" fillId="0" borderId="28" xfId="4" applyFont="1" applyBorder="1" applyAlignment="1">
      <alignment horizontal="center" vertical="center"/>
    </xf>
    <xf numFmtId="0" fontId="13" fillId="0" borderId="29" xfId="4" applyFont="1" applyBorder="1" applyAlignment="1">
      <alignment horizontal="center" vertical="center"/>
    </xf>
    <xf numFmtId="0" fontId="13" fillId="0" borderId="24" xfId="4" applyFont="1" applyBorder="1" applyAlignment="1">
      <alignment horizontal="center" vertical="center"/>
    </xf>
    <xf numFmtId="0" fontId="13" fillId="0" borderId="25" xfId="4" applyFont="1" applyBorder="1" applyAlignment="1">
      <alignment horizontal="center" vertical="center"/>
    </xf>
    <xf numFmtId="0" fontId="16" fillId="0" borderId="11" xfId="4" applyFont="1" applyBorder="1" applyAlignment="1">
      <alignment horizontal="center"/>
    </xf>
    <xf numFmtId="0" fontId="16" fillId="0" borderId="0" xfId="4" applyFont="1" applyBorder="1" applyAlignment="1">
      <alignment horizontal="center"/>
    </xf>
    <xf numFmtId="0" fontId="16" fillId="0" borderId="12" xfId="4" applyFont="1" applyBorder="1" applyAlignment="1">
      <alignment horizontal="center"/>
    </xf>
    <xf numFmtId="0" fontId="13" fillId="0" borderId="5" xfId="4" applyFont="1" applyBorder="1" applyAlignment="1">
      <alignment horizontal="center" vertical="center" textRotation="255"/>
    </xf>
    <xf numFmtId="6" fontId="18" fillId="0" borderId="5" xfId="4" applyNumberFormat="1" applyFont="1" applyBorder="1" applyAlignment="1">
      <alignment horizontal="left" vertical="center" shrinkToFit="1"/>
    </xf>
    <xf numFmtId="42" fontId="18" fillId="0" borderId="5" xfId="5" applyFont="1" applyBorder="1" applyAlignment="1">
      <alignment horizontal="right" vertical="center" shrinkToFit="1"/>
    </xf>
    <xf numFmtId="42" fontId="19" fillId="0" borderId="5" xfId="5" applyFont="1" applyBorder="1" applyAlignment="1">
      <alignment horizontal="right" vertical="center" shrinkToFit="1"/>
    </xf>
    <xf numFmtId="0" fontId="13" fillId="0" borderId="18" xfId="4" applyFont="1" applyBorder="1" applyAlignment="1">
      <alignment horizontal="center" vertical="center"/>
    </xf>
    <xf numFmtId="0" fontId="13" fillId="0" borderId="19" xfId="4" applyFont="1" applyBorder="1" applyAlignment="1">
      <alignment horizontal="center" vertical="center"/>
    </xf>
    <xf numFmtId="0" fontId="13" fillId="0" borderId="20" xfId="4" applyFont="1" applyBorder="1" applyAlignment="1">
      <alignment horizontal="center" vertical="center"/>
    </xf>
    <xf numFmtId="0" fontId="13" fillId="0" borderId="5" xfId="4" applyFont="1" applyBorder="1" applyAlignment="1">
      <alignment horizontal="center" vertical="center"/>
    </xf>
    <xf numFmtId="0" fontId="13" fillId="0" borderId="22" xfId="4" applyFont="1" applyBorder="1" applyAlignment="1">
      <alignment horizontal="center" vertical="center"/>
    </xf>
    <xf numFmtId="6" fontId="18" fillId="0" borderId="22" xfId="4" applyNumberFormat="1" applyFont="1" applyBorder="1" applyAlignment="1">
      <alignment horizontal="left" vertical="center" shrinkToFit="1"/>
    </xf>
    <xf numFmtId="42" fontId="19" fillId="0" borderId="22" xfId="5" applyFont="1" applyBorder="1" applyAlignment="1">
      <alignment horizontal="right" vertical="center" shrinkToFit="1"/>
    </xf>
    <xf numFmtId="0" fontId="2" fillId="0" borderId="0" xfId="1" applyFont="1" applyAlignment="1">
      <alignment horizontal="center"/>
    </xf>
    <xf numFmtId="0" fontId="6" fillId="0" borderId="2" xfId="1" applyFont="1" applyFill="1" applyBorder="1" applyAlignment="1">
      <alignment horizontal="center" vertical="center"/>
    </xf>
    <xf numFmtId="0" fontId="6" fillId="0" borderId="3" xfId="1" applyFont="1" applyFill="1" applyBorder="1" applyAlignment="1">
      <alignment horizontal="center" vertical="center"/>
    </xf>
    <xf numFmtId="0" fontId="6" fillId="0" borderId="4" xfId="1" applyFont="1" applyFill="1" applyBorder="1" applyAlignment="1">
      <alignment horizontal="center" vertical="center"/>
    </xf>
    <xf numFmtId="0" fontId="6" fillId="0" borderId="6" xfId="1" applyFont="1" applyFill="1" applyBorder="1" applyAlignment="1">
      <alignment horizontal="center" vertical="center" textRotation="255"/>
    </xf>
    <xf numFmtId="0" fontId="6" fillId="0" borderId="7" xfId="1" applyFont="1" applyFill="1" applyBorder="1" applyAlignment="1">
      <alignment horizontal="center" vertical="center" textRotation="255"/>
    </xf>
    <xf numFmtId="0" fontId="6" fillId="0" borderId="8" xfId="1" applyFont="1" applyFill="1" applyBorder="1" applyAlignment="1">
      <alignment horizontal="center" vertical="center" textRotation="255"/>
    </xf>
    <xf numFmtId="0" fontId="6" fillId="0" borderId="7" xfId="1" applyFont="1" applyFill="1" applyBorder="1" applyAlignment="1">
      <alignment horizontal="center" vertical="center" wrapText="1"/>
    </xf>
    <xf numFmtId="0" fontId="6" fillId="0" borderId="7" xfId="1" applyFont="1" applyFill="1" applyBorder="1" applyAlignment="1">
      <alignment horizontal="center" vertical="center"/>
    </xf>
    <xf numFmtId="0" fontId="6" fillId="0" borderId="8" xfId="1" applyFont="1" applyFill="1" applyBorder="1" applyAlignment="1">
      <alignment horizontal="center" vertical="center"/>
    </xf>
    <xf numFmtId="0" fontId="6" fillId="0" borderId="6" xfId="1" applyFont="1" applyFill="1" applyBorder="1" applyAlignment="1">
      <alignment horizontal="center" vertical="center" wrapText="1"/>
    </xf>
    <xf numFmtId="0" fontId="6" fillId="0" borderId="8" xfId="1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shrinkToFit="1"/>
    </xf>
    <xf numFmtId="0" fontId="8" fillId="0" borderId="0" xfId="0" applyFont="1" applyFill="1" applyBorder="1" applyAlignment="1">
      <alignment horizontal="center" vertical="center" shrinkToFit="1"/>
    </xf>
    <xf numFmtId="0" fontId="8" fillId="0" borderId="10" xfId="0" applyFont="1" applyFill="1" applyBorder="1" applyAlignment="1">
      <alignment horizontal="center" vertical="center" shrinkToFit="1"/>
    </xf>
    <xf numFmtId="49" fontId="22" fillId="0" borderId="0" xfId="0" applyNumberFormat="1" applyFont="1" applyFill="1" applyBorder="1" applyAlignment="1">
      <alignment horizontal="center" vertical="center"/>
    </xf>
    <xf numFmtId="49" fontId="22" fillId="2" borderId="8" xfId="7" applyNumberFormat="1" applyFont="1" applyFill="1" applyBorder="1" applyAlignment="1">
      <alignment horizontal="center" vertical="center"/>
    </xf>
    <xf numFmtId="49" fontId="21" fillId="0" borderId="5" xfId="7" applyNumberFormat="1" applyFont="1" applyFill="1" applyBorder="1" applyAlignment="1">
      <alignment horizontal="center" vertical="center"/>
    </xf>
    <xf numFmtId="49" fontId="22" fillId="0" borderId="5" xfId="7" applyNumberFormat="1" applyFont="1" applyFill="1" applyBorder="1" applyAlignment="1">
      <alignment horizontal="center" vertical="center"/>
    </xf>
    <xf numFmtId="49" fontId="21" fillId="5" borderId="5" xfId="7" applyNumberFormat="1" applyFont="1" applyFill="1" applyBorder="1" applyAlignment="1">
      <alignment horizontal="center" vertical="center"/>
    </xf>
    <xf numFmtId="49" fontId="22" fillId="7" borderId="5" xfId="7" applyNumberFormat="1" applyFont="1" applyFill="1" applyBorder="1" applyAlignment="1">
      <alignment horizontal="center" vertical="center"/>
    </xf>
    <xf numFmtId="49" fontId="25" fillId="7" borderId="5" xfId="7" applyNumberFormat="1" applyFont="1" applyFill="1" applyBorder="1" applyAlignment="1">
      <alignment horizontal="center" vertical="center"/>
    </xf>
    <xf numFmtId="49" fontId="26" fillId="5" borderId="5" xfId="7" applyNumberFormat="1" applyFont="1" applyFill="1" applyBorder="1" applyAlignment="1">
      <alignment horizontal="center" vertical="center"/>
    </xf>
    <xf numFmtId="49" fontId="25" fillId="0" borderId="5" xfId="7" applyNumberFormat="1" applyFont="1" applyBorder="1" applyAlignment="1">
      <alignment horizontal="center" vertical="center"/>
    </xf>
    <xf numFmtId="49" fontId="24" fillId="0" borderId="0" xfId="7" applyNumberFormat="1" applyFont="1" applyAlignment="1">
      <alignment horizontal="center" vertical="center"/>
    </xf>
    <xf numFmtId="49" fontId="22" fillId="2" borderId="5" xfId="7" quotePrefix="1" applyNumberFormat="1" applyFont="1" applyFill="1" applyBorder="1" applyAlignment="1">
      <alignment horizontal="center" vertical="center"/>
    </xf>
  </cellXfs>
  <cellStyles count="8">
    <cellStyle name="쉼표 [0]" xfId="7" builtinId="6"/>
    <cellStyle name="쉼표 [0] 2" xfId="3"/>
    <cellStyle name="쉼표 [0]_0820개포건 2" xfId="2"/>
    <cellStyle name="통화 [0]_면목배수지최종종합" xfId="5"/>
    <cellStyle name="표준" xfId="0" builtinId="0"/>
    <cellStyle name="표준_0820개포건" xfId="1"/>
    <cellStyle name="표준_면목배수지최종종합" xfId="4"/>
    <cellStyle name="표준_성남11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1"/>
  <sheetViews>
    <sheetView workbookViewId="0">
      <selection activeCell="E26" sqref="E26"/>
    </sheetView>
  </sheetViews>
  <sheetFormatPr defaultRowHeight="16.5"/>
  <sheetData>
    <row r="1" spans="1:13" ht="17.25" thickBot="1">
      <c r="A1" s="35"/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</row>
    <row r="2" spans="1:13">
      <c r="A2" s="35"/>
      <c r="B2" s="130" t="s">
        <v>39</v>
      </c>
      <c r="C2" s="132"/>
      <c r="D2" s="134" t="s">
        <v>55</v>
      </c>
      <c r="E2" s="132"/>
      <c r="F2" s="134" t="s">
        <v>54</v>
      </c>
      <c r="G2" s="132"/>
      <c r="H2" s="134" t="s">
        <v>40</v>
      </c>
      <c r="I2" s="132" t="s">
        <v>41</v>
      </c>
      <c r="J2" s="136" t="s">
        <v>42</v>
      </c>
      <c r="K2" s="137"/>
      <c r="L2" s="138"/>
      <c r="M2" s="35"/>
    </row>
    <row r="3" spans="1:13" ht="17.25" thickBot="1">
      <c r="A3" s="35"/>
      <c r="B3" s="131"/>
      <c r="C3" s="133"/>
      <c r="D3" s="135"/>
      <c r="E3" s="133"/>
      <c r="F3" s="135"/>
      <c r="G3" s="133"/>
      <c r="H3" s="135"/>
      <c r="I3" s="133"/>
      <c r="J3" s="139">
        <v>2017.05</v>
      </c>
      <c r="K3" s="140"/>
      <c r="L3" s="141"/>
      <c r="M3" s="35"/>
    </row>
    <row r="4" spans="1:13">
      <c r="A4" s="35"/>
      <c r="B4" s="36"/>
      <c r="C4" s="37"/>
      <c r="D4" s="38"/>
      <c r="E4" s="38"/>
      <c r="F4" s="38"/>
      <c r="G4" s="38"/>
      <c r="H4" s="38"/>
      <c r="I4" s="38"/>
      <c r="J4" s="38"/>
      <c r="K4" s="38"/>
      <c r="L4" s="39"/>
      <c r="M4" s="35"/>
    </row>
    <row r="5" spans="1:13" ht="35.25">
      <c r="A5" s="40"/>
      <c r="B5" s="142" t="s">
        <v>43</v>
      </c>
      <c r="C5" s="143"/>
      <c r="D5" s="143"/>
      <c r="E5" s="143"/>
      <c r="F5" s="143"/>
      <c r="G5" s="143"/>
      <c r="H5" s="143"/>
      <c r="I5" s="143"/>
      <c r="J5" s="143"/>
      <c r="K5" s="143"/>
      <c r="L5" s="144"/>
      <c r="M5" s="40"/>
    </row>
    <row r="6" spans="1:13" ht="35.25">
      <c r="A6" s="35"/>
      <c r="B6" s="41"/>
      <c r="C6" s="42"/>
      <c r="D6" s="42"/>
      <c r="E6" s="42"/>
      <c r="F6" s="42"/>
      <c r="G6" s="42"/>
      <c r="H6" s="42"/>
      <c r="I6" s="42"/>
      <c r="J6" s="42"/>
      <c r="K6" s="42"/>
      <c r="L6" s="43"/>
      <c r="M6" s="35"/>
    </row>
    <row r="7" spans="1:13" ht="18.75">
      <c r="A7" s="35"/>
      <c r="B7" s="44"/>
      <c r="C7" s="129" t="s">
        <v>53</v>
      </c>
      <c r="D7" s="129"/>
      <c r="E7" s="129"/>
      <c r="F7" s="129"/>
      <c r="G7" s="129"/>
      <c r="H7" s="129"/>
      <c r="I7" s="129"/>
      <c r="J7" s="129"/>
      <c r="K7" s="129"/>
      <c r="L7" s="45"/>
      <c r="M7" s="35"/>
    </row>
    <row r="8" spans="1:13">
      <c r="A8" s="40"/>
      <c r="B8" s="44"/>
      <c r="C8" s="46"/>
      <c r="D8" s="46"/>
      <c r="E8" s="46"/>
      <c r="F8" s="46"/>
      <c r="G8" s="46"/>
      <c r="H8" s="46"/>
      <c r="I8" s="46"/>
      <c r="J8" s="46"/>
      <c r="K8" s="46"/>
      <c r="L8" s="45"/>
      <c r="M8" s="40"/>
    </row>
    <row r="9" spans="1:13">
      <c r="A9" s="35"/>
      <c r="B9" s="47"/>
      <c r="C9" s="149" t="s">
        <v>44</v>
      </c>
      <c r="D9" s="150"/>
      <c r="E9" s="149" t="s">
        <v>45</v>
      </c>
      <c r="F9" s="151"/>
      <c r="G9" s="151"/>
      <c r="H9" s="151"/>
      <c r="I9" s="151"/>
      <c r="J9" s="150"/>
      <c r="K9" s="48" t="s">
        <v>46</v>
      </c>
      <c r="L9" s="49"/>
      <c r="M9" s="35"/>
    </row>
    <row r="10" spans="1:13">
      <c r="A10" s="35"/>
      <c r="B10" s="47"/>
      <c r="C10" s="152" t="s">
        <v>47</v>
      </c>
      <c r="D10" s="152"/>
      <c r="E10" s="146" t="str">
        <f t="shared" ref="E10:E14" si="0">CONCATENATE(" 일금 ",NUMBERSTRING(I10,1),"원정")</f>
        <v xml:space="preserve"> 일금 영원정</v>
      </c>
      <c r="F10" s="146"/>
      <c r="G10" s="146"/>
      <c r="H10" s="146"/>
      <c r="I10" s="147">
        <f>원가계산서!D29</f>
        <v>0</v>
      </c>
      <c r="J10" s="147"/>
      <c r="K10" s="50"/>
      <c r="L10" s="49"/>
      <c r="M10" s="35"/>
    </row>
    <row r="11" spans="1:13">
      <c r="A11" s="35"/>
      <c r="B11" s="47"/>
      <c r="C11" s="145" t="s">
        <v>48</v>
      </c>
      <c r="D11" s="51" t="s">
        <v>49</v>
      </c>
      <c r="E11" s="146" t="str">
        <f t="shared" si="0"/>
        <v xml:space="preserve"> 일금 영원정</v>
      </c>
      <c r="F11" s="146"/>
      <c r="G11" s="146"/>
      <c r="H11" s="146"/>
      <c r="I11" s="147">
        <f>원가계산서!D25</f>
        <v>0</v>
      </c>
      <c r="J11" s="147"/>
      <c r="K11" s="52"/>
      <c r="L11" s="49"/>
      <c r="M11" s="35"/>
    </row>
    <row r="12" spans="1:13">
      <c r="A12" s="35"/>
      <c r="B12" s="47"/>
      <c r="C12" s="145"/>
      <c r="D12" s="51" t="s">
        <v>50</v>
      </c>
      <c r="E12" s="146" t="str">
        <f t="shared" si="0"/>
        <v xml:space="preserve"> 일금 영원정</v>
      </c>
      <c r="F12" s="146"/>
      <c r="G12" s="146"/>
      <c r="H12" s="146"/>
      <c r="I12" s="147">
        <f>원가계산서!D26</f>
        <v>0</v>
      </c>
      <c r="J12" s="147"/>
      <c r="K12" s="52"/>
      <c r="L12" s="49"/>
      <c r="M12" s="35"/>
    </row>
    <row r="13" spans="1:13">
      <c r="A13" s="35"/>
      <c r="B13" s="47"/>
      <c r="C13" s="145"/>
      <c r="D13" s="50" t="s">
        <v>51</v>
      </c>
      <c r="E13" s="146" t="str">
        <f t="shared" si="0"/>
        <v xml:space="preserve"> 일금 영원정</v>
      </c>
      <c r="F13" s="146"/>
      <c r="G13" s="146"/>
      <c r="H13" s="146"/>
      <c r="I13" s="148">
        <f>I11+I12</f>
        <v>0</v>
      </c>
      <c r="J13" s="148"/>
      <c r="K13" s="50"/>
      <c r="L13" s="49"/>
      <c r="M13" s="35"/>
    </row>
    <row r="14" spans="1:13">
      <c r="A14" s="35"/>
      <c r="B14" s="44"/>
      <c r="C14" s="152" t="s">
        <v>52</v>
      </c>
      <c r="D14" s="152"/>
      <c r="E14" s="146" t="str">
        <f t="shared" si="0"/>
        <v xml:space="preserve"> 일금 영원정</v>
      </c>
      <c r="F14" s="146"/>
      <c r="G14" s="146"/>
      <c r="H14" s="146"/>
      <c r="I14" s="148">
        <f>원가계산서!D28</f>
        <v>0</v>
      </c>
      <c r="J14" s="148"/>
      <c r="K14" s="52"/>
      <c r="L14" s="45"/>
      <c r="M14" s="35"/>
    </row>
    <row r="15" spans="1:13">
      <c r="A15" s="35"/>
      <c r="B15" s="44"/>
      <c r="C15" s="153"/>
      <c r="D15" s="153"/>
      <c r="E15" s="154"/>
      <c r="F15" s="154"/>
      <c r="G15" s="154"/>
      <c r="H15" s="154"/>
      <c r="I15" s="155"/>
      <c r="J15" s="155"/>
      <c r="K15" s="53"/>
      <c r="L15" s="45"/>
      <c r="M15" s="35"/>
    </row>
    <row r="16" spans="1:13">
      <c r="A16" s="54"/>
      <c r="B16" s="55"/>
      <c r="C16" s="56"/>
      <c r="D16" s="57"/>
      <c r="E16" s="58"/>
      <c r="F16" s="58"/>
      <c r="G16" s="59"/>
      <c r="H16" s="59"/>
      <c r="I16" s="59"/>
      <c r="J16" s="59"/>
      <c r="K16" s="59"/>
      <c r="L16" s="60"/>
      <c r="M16" s="54"/>
    </row>
    <row r="17" spans="1:13">
      <c r="A17" s="54"/>
      <c r="B17" s="55"/>
      <c r="C17" s="56"/>
      <c r="D17" s="57"/>
      <c r="E17" s="58"/>
      <c r="F17" s="58"/>
      <c r="G17" s="59"/>
      <c r="H17" s="59"/>
      <c r="I17" s="59"/>
      <c r="J17" s="59"/>
      <c r="K17" s="59"/>
      <c r="L17" s="60"/>
      <c r="M17" s="54"/>
    </row>
    <row r="18" spans="1:13">
      <c r="A18" s="54"/>
      <c r="B18" s="55"/>
      <c r="C18" s="56"/>
      <c r="D18" s="57"/>
      <c r="E18" s="58"/>
      <c r="F18" s="58"/>
      <c r="G18" s="59"/>
      <c r="H18" s="59"/>
      <c r="I18" s="59"/>
      <c r="J18" s="59"/>
      <c r="K18" s="59"/>
      <c r="L18" s="60"/>
      <c r="M18" s="54"/>
    </row>
    <row r="19" spans="1:13" ht="17.25" thickBot="1">
      <c r="A19" s="35"/>
      <c r="B19" s="61"/>
      <c r="C19" s="62"/>
      <c r="D19" s="63"/>
      <c r="E19" s="63"/>
      <c r="F19" s="63"/>
      <c r="G19" s="63"/>
      <c r="H19" s="63"/>
      <c r="I19" s="63"/>
      <c r="J19" s="63"/>
      <c r="K19" s="63"/>
      <c r="L19" s="64"/>
      <c r="M19" s="35"/>
    </row>
    <row r="20" spans="1:13">
      <c r="A20" s="35"/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</row>
    <row r="21" spans="1:13">
      <c r="A21" s="35"/>
      <c r="B21" s="35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</row>
  </sheetData>
  <mergeCells count="30">
    <mergeCell ref="E14:H14"/>
    <mergeCell ref="I14:J14"/>
    <mergeCell ref="C15:D15"/>
    <mergeCell ref="E15:H15"/>
    <mergeCell ref="I15:J15"/>
    <mergeCell ref="C14:D14"/>
    <mergeCell ref="C9:D9"/>
    <mergeCell ref="E9:J9"/>
    <mergeCell ref="C10:D10"/>
    <mergeCell ref="E10:H10"/>
    <mergeCell ref="I10:J10"/>
    <mergeCell ref="C11:C13"/>
    <mergeCell ref="E11:H11"/>
    <mergeCell ref="I11:J11"/>
    <mergeCell ref="E12:H12"/>
    <mergeCell ref="I12:J12"/>
    <mergeCell ref="E13:H13"/>
    <mergeCell ref="I13:J13"/>
    <mergeCell ref="C7:K7"/>
    <mergeCell ref="B2:B3"/>
    <mergeCell ref="C2:C3"/>
    <mergeCell ref="D2:D3"/>
    <mergeCell ref="E2:E3"/>
    <mergeCell ref="F2:F3"/>
    <mergeCell ref="G2:G3"/>
    <mergeCell ref="H2:H3"/>
    <mergeCell ref="I2:I3"/>
    <mergeCell ref="J2:L2"/>
    <mergeCell ref="J3:L3"/>
    <mergeCell ref="B5:L5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9"/>
  <sheetViews>
    <sheetView tabSelected="1" zoomScaleNormal="100" zoomScaleSheetLayoutView="95" workbookViewId="0">
      <selection activeCell="J17" sqref="J17"/>
    </sheetView>
  </sheetViews>
  <sheetFormatPr defaultRowHeight="16.5"/>
  <cols>
    <col min="1" max="1" width="17.875" customWidth="1"/>
    <col min="2" max="2" width="15.5" customWidth="1"/>
    <col min="3" max="3" width="25.375" customWidth="1"/>
    <col min="4" max="4" width="23" customWidth="1"/>
    <col min="5" max="5" width="34.125" customWidth="1"/>
    <col min="6" max="6" width="12.5" customWidth="1"/>
    <col min="10" max="10" width="12.125" bestFit="1" customWidth="1"/>
  </cols>
  <sheetData>
    <row r="1" spans="1:10" s="1" customFormat="1" ht="22.5">
      <c r="A1" s="156" t="s">
        <v>0</v>
      </c>
      <c r="B1" s="156"/>
      <c r="C1" s="156"/>
      <c r="D1" s="156"/>
      <c r="E1" s="156"/>
      <c r="F1" s="156"/>
    </row>
    <row r="2" spans="1:10" s="1" customFormat="1">
      <c r="A2" s="2"/>
      <c r="B2" s="2"/>
      <c r="C2" s="2"/>
      <c r="D2" s="2"/>
      <c r="E2" s="2"/>
      <c r="F2" s="2"/>
    </row>
    <row r="3" spans="1:10" s="1" customFormat="1">
      <c r="A3" s="3" t="s">
        <v>35</v>
      </c>
      <c r="B3" s="4"/>
      <c r="C3" s="3"/>
      <c r="D3" s="3"/>
      <c r="E3" s="5"/>
      <c r="F3" s="3"/>
    </row>
    <row r="4" spans="1:10" s="1" customFormat="1" ht="17.25" customHeight="1">
      <c r="A4" s="157" t="s">
        <v>1</v>
      </c>
      <c r="B4" s="158"/>
      <c r="C4" s="159"/>
      <c r="D4" s="6" t="s">
        <v>2</v>
      </c>
      <c r="E4" s="7" t="s">
        <v>3</v>
      </c>
      <c r="F4" s="7" t="s">
        <v>4</v>
      </c>
    </row>
    <row r="5" spans="1:10" s="1" customFormat="1" ht="17.25" customHeight="1">
      <c r="A5" s="160" t="s">
        <v>5</v>
      </c>
      <c r="B5" s="163" t="s">
        <v>6</v>
      </c>
      <c r="C5" s="8" t="s">
        <v>7</v>
      </c>
      <c r="D5" s="19">
        <f>'안산문화예술의전당 보강공사(내역서)'!F24</f>
        <v>0</v>
      </c>
      <c r="E5" s="20"/>
      <c r="F5" s="9"/>
      <c r="J5" s="18"/>
    </row>
    <row r="6" spans="1:10" s="1" customFormat="1" ht="17.25" customHeight="1">
      <c r="A6" s="161"/>
      <c r="B6" s="164"/>
      <c r="C6" s="8" t="s">
        <v>8</v>
      </c>
      <c r="D6" s="21"/>
      <c r="E6" s="22"/>
      <c r="F6" s="10"/>
    </row>
    <row r="7" spans="1:10" s="1" customFormat="1" ht="17.25" customHeight="1">
      <c r="A7" s="161"/>
      <c r="B7" s="164"/>
      <c r="C7" s="8" t="s">
        <v>9</v>
      </c>
      <c r="D7" s="21"/>
      <c r="E7" s="22"/>
      <c r="F7" s="10"/>
    </row>
    <row r="8" spans="1:10" s="1" customFormat="1" ht="17.25" customHeight="1">
      <c r="A8" s="161"/>
      <c r="B8" s="165"/>
      <c r="C8" s="11" t="s">
        <v>10</v>
      </c>
      <c r="D8" s="23">
        <f>SUM(D5:D7)</f>
        <v>0</v>
      </c>
      <c r="E8" s="24"/>
      <c r="F8" s="12"/>
    </row>
    <row r="9" spans="1:10" s="1" customFormat="1" ht="17.25" customHeight="1">
      <c r="A9" s="161"/>
      <c r="B9" s="166" t="s">
        <v>11</v>
      </c>
      <c r="C9" s="13" t="s">
        <v>12</v>
      </c>
      <c r="D9" s="21">
        <f>'안산문화예술의전당 보강공사(내역서)'!H24</f>
        <v>0</v>
      </c>
      <c r="E9" s="22"/>
      <c r="F9" s="10"/>
    </row>
    <row r="10" spans="1:10" s="1" customFormat="1" ht="17.25" customHeight="1">
      <c r="A10" s="161"/>
      <c r="B10" s="164"/>
      <c r="C10" s="8" t="s">
        <v>13</v>
      </c>
      <c r="D10" s="21">
        <f>ROUND(+D9*9.7%,0)</f>
        <v>0</v>
      </c>
      <c r="E10" s="25">
        <v>9.7000000000000003E-2</v>
      </c>
      <c r="F10" s="10"/>
    </row>
    <row r="11" spans="1:10" s="1" customFormat="1" ht="17.25" customHeight="1">
      <c r="A11" s="161"/>
      <c r="B11" s="165"/>
      <c r="C11" s="11" t="s">
        <v>10</v>
      </c>
      <c r="D11" s="23">
        <f>SUM(D9:D10)</f>
        <v>0</v>
      </c>
      <c r="E11" s="24"/>
      <c r="F11" s="12"/>
    </row>
    <row r="12" spans="1:10" s="1" customFormat="1" ht="17.25" customHeight="1">
      <c r="A12" s="161"/>
      <c r="B12" s="166" t="s">
        <v>14</v>
      </c>
      <c r="C12" s="13" t="s">
        <v>15</v>
      </c>
      <c r="D12" s="21"/>
      <c r="E12" s="22"/>
      <c r="F12" s="10"/>
    </row>
    <row r="13" spans="1:10" s="1" customFormat="1" ht="17.25" customHeight="1">
      <c r="A13" s="161"/>
      <c r="B13" s="163"/>
      <c r="C13" s="8" t="s">
        <v>16</v>
      </c>
      <c r="D13" s="21">
        <f>'안산문화예술의전당 보강공사(내역서)'!J24</f>
        <v>0</v>
      </c>
      <c r="E13" s="22"/>
      <c r="F13" s="10"/>
    </row>
    <row r="14" spans="1:10" s="1" customFormat="1" ht="17.25" customHeight="1">
      <c r="A14" s="161"/>
      <c r="B14" s="163"/>
      <c r="C14" s="8" t="s">
        <v>17</v>
      </c>
      <c r="D14" s="21"/>
      <c r="E14" s="22"/>
      <c r="F14" s="10"/>
    </row>
    <row r="15" spans="1:10" s="1" customFormat="1" ht="17.25" customHeight="1">
      <c r="A15" s="161"/>
      <c r="B15" s="163"/>
      <c r="C15" s="8" t="s">
        <v>18</v>
      </c>
      <c r="D15" s="21">
        <f>ROUND(+D11*3.9%,0)</f>
        <v>0</v>
      </c>
      <c r="E15" s="26">
        <v>3.9E-2</v>
      </c>
      <c r="F15" s="10"/>
    </row>
    <row r="16" spans="1:10" s="1" customFormat="1" ht="17.25" customHeight="1">
      <c r="A16" s="161"/>
      <c r="B16" s="163"/>
      <c r="C16" s="8" t="s">
        <v>19</v>
      </c>
      <c r="D16" s="21">
        <f>ROUND(+D11*0.87%,0)</f>
        <v>0</v>
      </c>
      <c r="E16" s="27">
        <v>8.6999999999999994E-3</v>
      </c>
      <c r="F16" s="10"/>
    </row>
    <row r="17" spans="1:6" s="1" customFormat="1" ht="17.25" customHeight="1">
      <c r="A17" s="161"/>
      <c r="B17" s="163"/>
      <c r="C17" s="8" t="s">
        <v>20</v>
      </c>
      <c r="D17" s="21">
        <f>ROUND(+D9*1.7%,0)</f>
        <v>0</v>
      </c>
      <c r="E17" s="28">
        <v>1.7000000000000001E-2</v>
      </c>
      <c r="F17" s="10"/>
    </row>
    <row r="18" spans="1:6" s="1" customFormat="1" ht="17.25" customHeight="1">
      <c r="A18" s="161"/>
      <c r="B18" s="163"/>
      <c r="C18" s="8" t="s">
        <v>21</v>
      </c>
      <c r="D18" s="21">
        <f>ROUND((+D8+D9)*2.93%,0)</f>
        <v>0</v>
      </c>
      <c r="E18" s="29" t="s">
        <v>33</v>
      </c>
      <c r="F18" s="10"/>
    </row>
    <row r="19" spans="1:6" s="1" customFormat="1" ht="17.25" customHeight="1">
      <c r="A19" s="161"/>
      <c r="B19" s="163"/>
      <c r="C19" s="17" t="s">
        <v>31</v>
      </c>
      <c r="D19" s="21">
        <f>ROUND((+D8+D11)*4.8%,0)</f>
        <v>0</v>
      </c>
      <c r="E19" s="29" t="s">
        <v>36</v>
      </c>
      <c r="F19" s="10"/>
    </row>
    <row r="20" spans="1:6" s="1" customFormat="1" ht="17.25" customHeight="1">
      <c r="A20" s="161"/>
      <c r="B20" s="163"/>
      <c r="C20" s="17" t="s">
        <v>32</v>
      </c>
      <c r="D20" s="21">
        <f>ROUND((+D8+D9)*0.3%,0)</f>
        <v>0</v>
      </c>
      <c r="E20" s="29" t="s">
        <v>37</v>
      </c>
      <c r="F20" s="10"/>
    </row>
    <row r="21" spans="1:6" s="1" customFormat="1" ht="17.25" customHeight="1">
      <c r="A21" s="162"/>
      <c r="B21" s="167"/>
      <c r="C21" s="11" t="s">
        <v>22</v>
      </c>
      <c r="D21" s="23">
        <f>SUM(D12:D20)</f>
        <v>0</v>
      </c>
      <c r="E21" s="24"/>
      <c r="F21" s="14"/>
    </row>
    <row r="22" spans="1:6" s="1" customFormat="1" ht="17.25" customHeight="1">
      <c r="A22" s="157" t="s">
        <v>23</v>
      </c>
      <c r="B22" s="158"/>
      <c r="C22" s="159"/>
      <c r="D22" s="30">
        <f>+D8+D11+D21</f>
        <v>0</v>
      </c>
      <c r="E22" s="31"/>
      <c r="F22" s="15"/>
    </row>
    <row r="23" spans="1:6" s="1" customFormat="1" ht="17.25" customHeight="1">
      <c r="A23" s="157" t="s">
        <v>24</v>
      </c>
      <c r="B23" s="158"/>
      <c r="C23" s="159"/>
      <c r="D23" s="30">
        <f>ROUND(+D22*6%,0)</f>
        <v>0</v>
      </c>
      <c r="E23" s="32">
        <v>0.06</v>
      </c>
      <c r="F23" s="15"/>
    </row>
    <row r="24" spans="1:6" s="1" customFormat="1" ht="17.25" customHeight="1">
      <c r="A24" s="157" t="s">
        <v>25</v>
      </c>
      <c r="B24" s="158"/>
      <c r="C24" s="159"/>
      <c r="D24" s="30">
        <f>ROUND((+D11+D21+D23)*15%,0)</f>
        <v>0</v>
      </c>
      <c r="E24" s="33">
        <v>0.15</v>
      </c>
      <c r="F24" s="16"/>
    </row>
    <row r="25" spans="1:6" s="1" customFormat="1" ht="17.25" customHeight="1">
      <c r="A25" s="157" t="s">
        <v>26</v>
      </c>
      <c r="B25" s="158"/>
      <c r="C25" s="159"/>
      <c r="D25" s="30">
        <f>ROUND(+D22+D23+D24,-3)</f>
        <v>0</v>
      </c>
      <c r="E25" s="31" t="s">
        <v>34</v>
      </c>
      <c r="F25" s="15"/>
    </row>
    <row r="26" spans="1:6" s="1" customFormat="1" ht="17.25" customHeight="1">
      <c r="A26" s="157" t="s">
        <v>27</v>
      </c>
      <c r="B26" s="158"/>
      <c r="C26" s="159"/>
      <c r="D26" s="30">
        <f>+D25*10%</f>
        <v>0</v>
      </c>
      <c r="E26" s="34">
        <v>0.1</v>
      </c>
      <c r="F26" s="15"/>
    </row>
    <row r="27" spans="1:6" s="1" customFormat="1" ht="17.25" customHeight="1">
      <c r="A27" s="157" t="s">
        <v>28</v>
      </c>
      <c r="B27" s="158"/>
      <c r="C27" s="159"/>
      <c r="D27" s="30">
        <f>+D26+D25</f>
        <v>0</v>
      </c>
      <c r="E27" s="31" t="s">
        <v>38</v>
      </c>
      <c r="F27" s="15"/>
    </row>
    <row r="28" spans="1:6" s="1" customFormat="1" ht="17.25" customHeight="1">
      <c r="A28" s="168" t="s">
        <v>29</v>
      </c>
      <c r="B28" s="169"/>
      <c r="C28" s="170"/>
      <c r="D28" s="30"/>
      <c r="E28" s="31"/>
      <c r="F28" s="15"/>
    </row>
    <row r="29" spans="1:6" s="1" customFormat="1" ht="17.25" customHeight="1">
      <c r="A29" s="157" t="s">
        <v>30</v>
      </c>
      <c r="B29" s="158"/>
      <c r="C29" s="159"/>
      <c r="D29" s="30">
        <f>+D28+D27</f>
        <v>0</v>
      </c>
      <c r="E29" s="31"/>
      <c r="F29" s="15"/>
    </row>
  </sheetData>
  <mergeCells count="14">
    <mergeCell ref="A27:C27"/>
    <mergeCell ref="A28:C28"/>
    <mergeCell ref="A29:C29"/>
    <mergeCell ref="A22:C22"/>
    <mergeCell ref="A23:C23"/>
    <mergeCell ref="A24:C24"/>
    <mergeCell ref="A25:C25"/>
    <mergeCell ref="A26:C26"/>
    <mergeCell ref="A1:F1"/>
    <mergeCell ref="A4:C4"/>
    <mergeCell ref="A5:A21"/>
    <mergeCell ref="B5:B8"/>
    <mergeCell ref="B9:B11"/>
    <mergeCell ref="B12:B21"/>
  </mergeCells>
  <phoneticPr fontId="3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92" orientation="landscape" horizontalDpi="4294967294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N113"/>
  <sheetViews>
    <sheetView showZeros="0" zoomScaleNormal="100" zoomScaleSheetLayoutView="85" workbookViewId="0">
      <selection activeCell="E12" sqref="E12"/>
    </sheetView>
  </sheetViews>
  <sheetFormatPr defaultRowHeight="30.95" customHeight="1"/>
  <cols>
    <col min="1" max="1" width="25.5" style="77" customWidth="1"/>
    <col min="2" max="2" width="18.25" style="95" customWidth="1"/>
    <col min="3" max="3" width="7.25" style="96" customWidth="1"/>
    <col min="4" max="4" width="7.75" style="180" customWidth="1"/>
    <col min="5" max="5" width="12" style="97" bestFit="1" customWidth="1"/>
    <col min="6" max="6" width="17.625" style="97" bestFit="1" customWidth="1"/>
    <col min="7" max="7" width="14.625" style="97" bestFit="1" customWidth="1"/>
    <col min="8" max="8" width="17.625" style="97" bestFit="1" customWidth="1"/>
    <col min="9" max="9" width="12" style="97" bestFit="1" customWidth="1"/>
    <col min="10" max="11" width="14.625" style="97" bestFit="1" customWidth="1"/>
    <col min="12" max="12" width="17.625" style="97" bestFit="1" customWidth="1"/>
    <col min="13" max="13" width="11" style="77" customWidth="1"/>
    <col min="14" max="14" width="12.875" style="77" bestFit="1" customWidth="1"/>
    <col min="15" max="16384" width="9" style="77"/>
  </cols>
  <sheetData>
    <row r="1" spans="1:14" s="69" customFormat="1" ht="30.95" customHeight="1">
      <c r="A1" s="99" t="s">
        <v>56</v>
      </c>
      <c r="B1" s="100"/>
      <c r="C1" s="100"/>
      <c r="D1" s="171"/>
      <c r="E1" s="100"/>
      <c r="F1" s="100"/>
      <c r="G1" s="100"/>
      <c r="H1" s="100"/>
      <c r="I1" s="100"/>
      <c r="J1" s="100"/>
      <c r="K1" s="100"/>
      <c r="L1" s="100"/>
      <c r="M1" s="100"/>
    </row>
    <row r="2" spans="1:14" s="70" customFormat="1" ht="30.95" customHeight="1">
      <c r="A2" s="101" t="s">
        <v>57</v>
      </c>
      <c r="B2" s="101" t="s">
        <v>58</v>
      </c>
      <c r="C2" s="103" t="s">
        <v>59</v>
      </c>
      <c r="D2" s="181" t="s">
        <v>60</v>
      </c>
      <c r="E2" s="105" t="s">
        <v>61</v>
      </c>
      <c r="F2" s="106"/>
      <c r="G2" s="105" t="s">
        <v>62</v>
      </c>
      <c r="H2" s="106"/>
      <c r="I2" s="105" t="s">
        <v>63</v>
      </c>
      <c r="J2" s="106"/>
      <c r="K2" s="105" t="s">
        <v>64</v>
      </c>
      <c r="L2" s="106"/>
      <c r="M2" s="107" t="s">
        <v>65</v>
      </c>
    </row>
    <row r="3" spans="1:14" s="70" customFormat="1" ht="30.95" customHeight="1">
      <c r="A3" s="102"/>
      <c r="B3" s="102"/>
      <c r="C3" s="104"/>
      <c r="D3" s="172"/>
      <c r="E3" s="101" t="s">
        <v>66</v>
      </c>
      <c r="F3" s="101" t="s">
        <v>67</v>
      </c>
      <c r="G3" s="101" t="s">
        <v>66</v>
      </c>
      <c r="H3" s="101" t="s">
        <v>67</v>
      </c>
      <c r="I3" s="101" t="s">
        <v>66</v>
      </c>
      <c r="J3" s="101" t="s">
        <v>67</v>
      </c>
      <c r="K3" s="101" t="s">
        <v>66</v>
      </c>
      <c r="L3" s="101" t="s">
        <v>67</v>
      </c>
      <c r="M3" s="108"/>
    </row>
    <row r="4" spans="1:14" s="115" customFormat="1" ht="30.95" customHeight="1">
      <c r="A4" s="116" t="s">
        <v>125</v>
      </c>
      <c r="B4" s="117"/>
      <c r="C4" s="118"/>
      <c r="D4" s="173"/>
      <c r="E4" s="120"/>
      <c r="F4" s="120"/>
      <c r="G4" s="120"/>
      <c r="H4" s="120"/>
      <c r="I4" s="120"/>
      <c r="J4" s="120"/>
      <c r="K4" s="120"/>
      <c r="L4" s="120"/>
      <c r="M4" s="119"/>
    </row>
    <row r="5" spans="1:14" s="115" customFormat="1" ht="30.95" customHeight="1">
      <c r="A5" s="121" t="s">
        <v>126</v>
      </c>
      <c r="B5" s="117"/>
      <c r="C5" s="118"/>
      <c r="D5" s="173"/>
      <c r="E5" s="120"/>
      <c r="F5" s="122"/>
      <c r="G5" s="120"/>
      <c r="H5" s="122"/>
      <c r="I5" s="120"/>
      <c r="J5" s="122"/>
      <c r="K5" s="120"/>
      <c r="L5" s="122"/>
      <c r="M5" s="119"/>
    </row>
    <row r="6" spans="1:14" s="69" customFormat="1" ht="30.95" customHeight="1">
      <c r="A6" s="67" t="s">
        <v>68</v>
      </c>
      <c r="B6" s="65"/>
      <c r="C6" s="66"/>
      <c r="D6" s="174"/>
      <c r="E6" s="71"/>
      <c r="F6" s="71"/>
      <c r="G6" s="71"/>
      <c r="H6" s="71"/>
      <c r="I6" s="71"/>
      <c r="J6" s="71"/>
      <c r="K6" s="71"/>
      <c r="L6" s="71"/>
      <c r="M6" s="68"/>
      <c r="N6" s="72"/>
    </row>
    <row r="7" spans="1:14" s="69" customFormat="1" ht="30.95" customHeight="1">
      <c r="A7" s="67" t="s">
        <v>69</v>
      </c>
      <c r="B7" s="65"/>
      <c r="C7" s="66"/>
      <c r="D7" s="174"/>
      <c r="E7" s="71"/>
      <c r="F7" s="71"/>
      <c r="G7" s="71"/>
      <c r="H7" s="71"/>
      <c r="I7" s="71"/>
      <c r="J7" s="71"/>
      <c r="K7" s="71"/>
      <c r="L7" s="71"/>
      <c r="M7" s="68"/>
      <c r="N7" s="73"/>
    </row>
    <row r="8" spans="1:14" s="69" customFormat="1" ht="30.95" customHeight="1">
      <c r="A8" s="67" t="s">
        <v>79</v>
      </c>
      <c r="B8" s="65"/>
      <c r="C8" s="66"/>
      <c r="D8" s="174"/>
      <c r="E8" s="71"/>
      <c r="F8" s="71"/>
      <c r="G8" s="71"/>
      <c r="H8" s="71"/>
      <c r="I8" s="71"/>
      <c r="J8" s="71"/>
      <c r="K8" s="71"/>
      <c r="L8" s="71"/>
      <c r="M8" s="68"/>
      <c r="N8" s="73"/>
    </row>
    <row r="9" spans="1:14" s="69" customFormat="1" ht="30.95" customHeight="1">
      <c r="A9" s="67" t="s">
        <v>70</v>
      </c>
      <c r="B9" s="65"/>
      <c r="C9" s="66"/>
      <c r="D9" s="174"/>
      <c r="E9" s="71"/>
      <c r="F9" s="71"/>
      <c r="G9" s="71"/>
      <c r="H9" s="71"/>
      <c r="I9" s="71"/>
      <c r="J9" s="71"/>
      <c r="K9" s="71"/>
      <c r="L9" s="71"/>
      <c r="M9" s="68"/>
      <c r="N9" s="73"/>
    </row>
    <row r="10" spans="1:14" s="69" customFormat="1" ht="30.95" customHeight="1">
      <c r="A10" s="74"/>
      <c r="B10" s="65"/>
      <c r="C10" s="66"/>
      <c r="D10" s="174"/>
      <c r="E10" s="71"/>
      <c r="F10" s="71"/>
      <c r="G10" s="71"/>
      <c r="H10" s="71"/>
      <c r="I10" s="71"/>
      <c r="J10" s="71"/>
      <c r="K10" s="71"/>
      <c r="L10" s="71"/>
      <c r="M10" s="68"/>
    </row>
    <row r="11" spans="1:14" s="69" customFormat="1" ht="30.95" customHeight="1">
      <c r="A11" s="74"/>
      <c r="B11" s="65"/>
      <c r="C11" s="66"/>
      <c r="D11" s="174"/>
      <c r="E11" s="71"/>
      <c r="F11" s="71"/>
      <c r="G11" s="71"/>
      <c r="H11" s="71"/>
      <c r="I11" s="71"/>
      <c r="J11" s="71"/>
      <c r="K11" s="71"/>
      <c r="L11" s="71"/>
      <c r="M11" s="68"/>
    </row>
    <row r="12" spans="1:14" s="69" customFormat="1" ht="30.95" customHeight="1">
      <c r="A12" s="68"/>
      <c r="B12" s="65"/>
      <c r="C12" s="66"/>
      <c r="D12" s="174"/>
      <c r="E12" s="71"/>
      <c r="F12" s="75"/>
      <c r="G12" s="75"/>
      <c r="H12" s="75"/>
      <c r="I12" s="75"/>
      <c r="J12" s="75"/>
      <c r="K12" s="75"/>
      <c r="L12" s="75"/>
      <c r="M12" s="68"/>
    </row>
    <row r="13" spans="1:14" s="69" customFormat="1" ht="30.95" customHeight="1">
      <c r="A13" s="68"/>
      <c r="B13" s="65"/>
      <c r="C13" s="66"/>
      <c r="D13" s="174"/>
      <c r="E13" s="71"/>
      <c r="F13" s="75"/>
      <c r="G13" s="75"/>
      <c r="H13" s="75"/>
      <c r="I13" s="75"/>
      <c r="J13" s="75"/>
      <c r="K13" s="75"/>
      <c r="L13" s="75"/>
      <c r="M13" s="68"/>
    </row>
    <row r="14" spans="1:14" s="69" customFormat="1" ht="30.95" customHeight="1">
      <c r="A14" s="68"/>
      <c r="B14" s="65"/>
      <c r="C14" s="66"/>
      <c r="D14" s="174"/>
      <c r="E14" s="71"/>
      <c r="F14" s="75"/>
      <c r="G14" s="75"/>
      <c r="H14" s="75"/>
      <c r="I14" s="75"/>
      <c r="J14" s="75"/>
      <c r="K14" s="75"/>
      <c r="L14" s="75"/>
      <c r="M14" s="68"/>
    </row>
    <row r="15" spans="1:14" s="69" customFormat="1" ht="30.95" customHeight="1">
      <c r="A15" s="68"/>
      <c r="B15" s="65"/>
      <c r="C15" s="66"/>
      <c r="D15" s="174"/>
      <c r="E15" s="71"/>
      <c r="F15" s="75"/>
      <c r="G15" s="75"/>
      <c r="H15" s="75"/>
      <c r="I15" s="75"/>
      <c r="J15" s="75"/>
      <c r="K15" s="75"/>
      <c r="L15" s="75"/>
      <c r="M15" s="68"/>
    </row>
    <row r="16" spans="1:14" s="69" customFormat="1" ht="30.95" customHeight="1">
      <c r="A16" s="76"/>
      <c r="B16" s="65"/>
      <c r="C16" s="66"/>
      <c r="D16" s="174"/>
      <c r="E16" s="71"/>
      <c r="F16" s="71"/>
      <c r="G16" s="71"/>
      <c r="H16" s="71"/>
      <c r="I16" s="71"/>
      <c r="J16" s="71"/>
      <c r="K16" s="71"/>
      <c r="L16" s="71"/>
      <c r="M16" s="68"/>
    </row>
    <row r="17" spans="1:14" s="69" customFormat="1" ht="30.95" customHeight="1">
      <c r="A17" s="76"/>
      <c r="B17" s="65"/>
      <c r="C17" s="66"/>
      <c r="D17" s="174"/>
      <c r="E17" s="71"/>
      <c r="F17" s="71"/>
      <c r="G17" s="71"/>
      <c r="H17" s="71"/>
      <c r="I17" s="71"/>
      <c r="J17" s="71"/>
      <c r="K17" s="71"/>
      <c r="L17" s="71"/>
      <c r="M17" s="68"/>
    </row>
    <row r="18" spans="1:14" s="69" customFormat="1" ht="30.95" customHeight="1">
      <c r="A18" s="68"/>
      <c r="B18" s="65"/>
      <c r="C18" s="66"/>
      <c r="D18" s="174"/>
      <c r="E18" s="71"/>
      <c r="F18" s="75"/>
      <c r="G18" s="75"/>
      <c r="H18" s="75"/>
      <c r="I18" s="75"/>
      <c r="J18" s="75"/>
      <c r="K18" s="75"/>
      <c r="L18" s="75"/>
      <c r="M18" s="68"/>
    </row>
    <row r="19" spans="1:14" s="69" customFormat="1" ht="30.95" customHeight="1">
      <c r="A19" s="68"/>
      <c r="B19" s="65"/>
      <c r="C19" s="66"/>
      <c r="D19" s="174"/>
      <c r="E19" s="71"/>
      <c r="F19" s="71"/>
      <c r="G19" s="71"/>
      <c r="H19" s="71"/>
      <c r="I19" s="71"/>
      <c r="J19" s="71"/>
      <c r="K19" s="71"/>
      <c r="L19" s="71"/>
      <c r="M19" s="68"/>
    </row>
    <row r="20" spans="1:14" s="69" customFormat="1" ht="30.95" customHeight="1">
      <c r="A20" s="68"/>
      <c r="B20" s="65"/>
      <c r="C20" s="66"/>
      <c r="D20" s="174"/>
      <c r="E20" s="71"/>
      <c r="F20" s="71"/>
      <c r="G20" s="71"/>
      <c r="H20" s="71"/>
      <c r="I20" s="71"/>
      <c r="J20" s="71"/>
      <c r="K20" s="71"/>
      <c r="L20" s="71"/>
      <c r="M20" s="68"/>
    </row>
    <row r="21" spans="1:14" s="69" customFormat="1" ht="30.95" customHeight="1">
      <c r="A21" s="68"/>
      <c r="B21" s="65"/>
      <c r="C21" s="66"/>
      <c r="D21" s="174"/>
      <c r="E21" s="71"/>
      <c r="F21" s="71"/>
      <c r="G21" s="71"/>
      <c r="H21" s="71"/>
      <c r="I21" s="71"/>
      <c r="J21" s="71"/>
      <c r="K21" s="71"/>
      <c r="L21" s="71"/>
      <c r="M21" s="68"/>
    </row>
    <row r="22" spans="1:14" s="69" customFormat="1" ht="30.95" customHeight="1">
      <c r="A22" s="68"/>
      <c r="B22" s="65"/>
      <c r="C22" s="66"/>
      <c r="D22" s="174"/>
      <c r="E22" s="71"/>
      <c r="F22" s="71"/>
      <c r="G22" s="71"/>
      <c r="H22" s="71"/>
      <c r="I22" s="71"/>
      <c r="J22" s="71"/>
      <c r="K22" s="71"/>
      <c r="L22" s="71"/>
      <c r="M22" s="68"/>
    </row>
    <row r="23" spans="1:14" s="69" customFormat="1" ht="30.95" customHeight="1">
      <c r="A23" s="68"/>
      <c r="B23" s="65"/>
      <c r="C23" s="66"/>
      <c r="D23" s="174"/>
      <c r="E23" s="71"/>
      <c r="F23" s="71"/>
      <c r="G23" s="71"/>
      <c r="H23" s="71"/>
      <c r="I23" s="71"/>
      <c r="J23" s="71"/>
      <c r="K23" s="71"/>
      <c r="L23" s="71"/>
      <c r="M23" s="68"/>
    </row>
    <row r="24" spans="1:14" s="115" customFormat="1" ht="30.95" customHeight="1">
      <c r="A24" s="109" t="s">
        <v>71</v>
      </c>
      <c r="B24" s="110"/>
      <c r="C24" s="111"/>
      <c r="D24" s="175"/>
      <c r="E24" s="112"/>
      <c r="F24" s="113">
        <f>SUM(F6:F23)</f>
        <v>0</v>
      </c>
      <c r="G24" s="113"/>
      <c r="H24" s="113">
        <f>SUM(H6:H23)</f>
        <v>0</v>
      </c>
      <c r="I24" s="113"/>
      <c r="J24" s="113">
        <f>SUM(J6:J23)</f>
        <v>0</v>
      </c>
      <c r="K24" s="113"/>
      <c r="L24" s="113">
        <f>(+F24+H24+J24)</f>
        <v>0</v>
      </c>
      <c r="M24" s="109"/>
      <c r="N24" s="114"/>
    </row>
    <row r="25" spans="1:14" s="124" customFormat="1" ht="30.95" customHeight="1">
      <c r="A25" s="116" t="s">
        <v>128</v>
      </c>
      <c r="B25" s="117"/>
      <c r="C25" s="118"/>
      <c r="D25" s="173"/>
      <c r="E25" s="120"/>
      <c r="F25" s="120"/>
      <c r="G25" s="120"/>
      <c r="H25" s="120"/>
      <c r="I25" s="120"/>
      <c r="J25" s="120"/>
      <c r="K25" s="120"/>
      <c r="L25" s="120"/>
      <c r="M25" s="119"/>
    </row>
    <row r="26" spans="1:14" ht="30.95" customHeight="1">
      <c r="A26" s="67" t="s">
        <v>68</v>
      </c>
      <c r="B26" s="65"/>
      <c r="C26" s="66"/>
      <c r="D26" s="174"/>
      <c r="E26" s="71"/>
      <c r="F26" s="71"/>
      <c r="G26" s="71"/>
      <c r="H26" s="71"/>
      <c r="I26" s="71"/>
      <c r="J26" s="71"/>
      <c r="K26" s="71"/>
      <c r="L26" s="71"/>
      <c r="M26" s="68"/>
    </row>
    <row r="27" spans="1:14" ht="30.95" customHeight="1">
      <c r="A27" s="78" t="s">
        <v>73</v>
      </c>
      <c r="B27" s="79" t="s">
        <v>74</v>
      </c>
      <c r="C27" s="80">
        <v>7</v>
      </c>
      <c r="D27" s="176" t="s">
        <v>72</v>
      </c>
      <c r="E27" s="82"/>
      <c r="F27" s="82"/>
      <c r="G27" s="82"/>
      <c r="H27" s="82"/>
      <c r="I27" s="82"/>
      <c r="J27" s="82"/>
      <c r="K27" s="82"/>
      <c r="L27" s="82"/>
      <c r="M27" s="81"/>
      <c r="N27" s="83"/>
    </row>
    <row r="28" spans="1:14" ht="30.95" customHeight="1">
      <c r="A28" s="84" t="s">
        <v>81</v>
      </c>
      <c r="B28" s="79" t="s">
        <v>82</v>
      </c>
      <c r="C28" s="80">
        <v>5.4</v>
      </c>
      <c r="D28" s="176" t="s">
        <v>80</v>
      </c>
      <c r="E28" s="82"/>
      <c r="F28" s="82"/>
      <c r="G28" s="82"/>
      <c r="H28" s="82"/>
      <c r="I28" s="82"/>
      <c r="J28" s="82"/>
      <c r="K28" s="82"/>
      <c r="L28" s="82"/>
      <c r="M28" s="81"/>
    </row>
    <row r="29" spans="1:14" ht="30.95" customHeight="1">
      <c r="A29" s="84" t="s">
        <v>81</v>
      </c>
      <c r="B29" s="79" t="s">
        <v>83</v>
      </c>
      <c r="C29" s="80">
        <v>1.6</v>
      </c>
      <c r="D29" s="176" t="s">
        <v>80</v>
      </c>
      <c r="E29" s="82"/>
      <c r="F29" s="82"/>
      <c r="G29" s="82"/>
      <c r="H29" s="82"/>
      <c r="I29" s="82"/>
      <c r="J29" s="82"/>
      <c r="K29" s="82"/>
      <c r="L29" s="82"/>
      <c r="M29" s="81"/>
    </row>
    <row r="30" spans="1:14" ht="30.95" customHeight="1">
      <c r="A30" s="85" t="s">
        <v>84</v>
      </c>
      <c r="B30" s="85"/>
      <c r="C30" s="80">
        <v>1</v>
      </c>
      <c r="D30" s="177" t="s">
        <v>85</v>
      </c>
      <c r="E30" s="82"/>
      <c r="F30" s="82"/>
      <c r="G30" s="82"/>
      <c r="H30" s="82"/>
      <c r="I30" s="86"/>
      <c r="J30" s="82"/>
      <c r="K30" s="82"/>
      <c r="L30" s="82"/>
      <c r="M30" s="87"/>
    </row>
    <row r="31" spans="1:14" ht="30.95" customHeight="1">
      <c r="A31" s="85" t="s">
        <v>76</v>
      </c>
      <c r="B31" s="85" t="s">
        <v>77</v>
      </c>
      <c r="C31" s="80">
        <v>7</v>
      </c>
      <c r="D31" s="176" t="s">
        <v>72</v>
      </c>
      <c r="E31" s="82"/>
      <c r="F31" s="82"/>
      <c r="G31" s="82"/>
      <c r="H31" s="82"/>
      <c r="I31" s="82"/>
      <c r="J31" s="82"/>
      <c r="K31" s="82"/>
      <c r="L31" s="82"/>
      <c r="M31" s="87"/>
    </row>
    <row r="32" spans="1:14" ht="30.95" customHeight="1">
      <c r="A32" s="85" t="s">
        <v>87</v>
      </c>
      <c r="B32" s="85"/>
      <c r="C32" s="80">
        <v>7</v>
      </c>
      <c r="D32" s="176" t="s">
        <v>72</v>
      </c>
      <c r="E32" s="82"/>
      <c r="F32" s="82"/>
      <c r="G32" s="82"/>
      <c r="H32" s="82"/>
      <c r="I32" s="82"/>
      <c r="J32" s="82"/>
      <c r="K32" s="82"/>
      <c r="L32" s="82"/>
      <c r="M32" s="87"/>
    </row>
    <row r="33" spans="1:14" ht="30.95" customHeight="1">
      <c r="A33" s="88" t="s">
        <v>88</v>
      </c>
      <c r="B33" s="89" t="s">
        <v>89</v>
      </c>
      <c r="C33" s="90">
        <v>7</v>
      </c>
      <c r="D33" s="176" t="s">
        <v>72</v>
      </c>
      <c r="E33" s="82"/>
      <c r="F33" s="82"/>
      <c r="G33" s="82"/>
      <c r="H33" s="82"/>
      <c r="I33" s="82"/>
      <c r="J33" s="82"/>
      <c r="K33" s="82"/>
      <c r="L33" s="82"/>
      <c r="M33" s="81"/>
    </row>
    <row r="34" spans="1:14" ht="30.95" customHeight="1">
      <c r="A34" s="91" t="s">
        <v>94</v>
      </c>
      <c r="B34" s="79" t="s">
        <v>95</v>
      </c>
      <c r="C34" s="80">
        <v>9.6999999999999993</v>
      </c>
      <c r="D34" s="176" t="s">
        <v>72</v>
      </c>
      <c r="E34" s="82"/>
      <c r="F34" s="82"/>
      <c r="G34" s="82"/>
      <c r="H34" s="82"/>
      <c r="I34" s="82"/>
      <c r="J34" s="82"/>
      <c r="K34" s="82"/>
      <c r="L34" s="82"/>
      <c r="M34" s="81"/>
    </row>
    <row r="35" spans="1:14" ht="30.95" customHeight="1">
      <c r="A35" s="91" t="s">
        <v>94</v>
      </c>
      <c r="B35" s="79" t="s">
        <v>96</v>
      </c>
      <c r="C35" s="80">
        <v>16.2</v>
      </c>
      <c r="D35" s="176" t="s">
        <v>72</v>
      </c>
      <c r="E35" s="82"/>
      <c r="F35" s="82"/>
      <c r="G35" s="82"/>
      <c r="H35" s="82"/>
      <c r="I35" s="82"/>
      <c r="J35" s="82"/>
      <c r="K35" s="82"/>
      <c r="L35" s="82"/>
      <c r="M35" s="81"/>
    </row>
    <row r="36" spans="1:14" ht="30.95" customHeight="1">
      <c r="A36" s="91" t="s">
        <v>94</v>
      </c>
      <c r="B36" s="79" t="s">
        <v>97</v>
      </c>
      <c r="C36" s="80">
        <v>63.3</v>
      </c>
      <c r="D36" s="176" t="s">
        <v>72</v>
      </c>
      <c r="E36" s="82"/>
      <c r="F36" s="82"/>
      <c r="G36" s="82"/>
      <c r="H36" s="82"/>
      <c r="I36" s="82"/>
      <c r="J36" s="82"/>
      <c r="K36" s="82"/>
      <c r="L36" s="82"/>
      <c r="M36" s="81"/>
    </row>
    <row r="37" spans="1:14" ht="30.95" customHeight="1">
      <c r="A37" s="91" t="s">
        <v>98</v>
      </c>
      <c r="B37" s="79" t="s">
        <v>99</v>
      </c>
      <c r="C37" s="80">
        <v>28.873260000000002</v>
      </c>
      <c r="D37" s="176" t="s">
        <v>72</v>
      </c>
      <c r="E37" s="82"/>
      <c r="F37" s="82"/>
      <c r="G37" s="82"/>
      <c r="H37" s="82"/>
      <c r="I37" s="82"/>
      <c r="J37" s="82"/>
      <c r="K37" s="82"/>
      <c r="L37" s="82"/>
      <c r="M37" s="81"/>
    </row>
    <row r="38" spans="1:14" ht="30.95" customHeight="1">
      <c r="A38" s="91" t="s">
        <v>100</v>
      </c>
      <c r="B38" s="65" t="s">
        <v>78</v>
      </c>
      <c r="C38" s="80">
        <v>3</v>
      </c>
      <c r="D38" s="176" t="s">
        <v>101</v>
      </c>
      <c r="E38" s="82"/>
      <c r="F38" s="82"/>
      <c r="G38" s="82"/>
      <c r="H38" s="82"/>
      <c r="I38" s="82"/>
      <c r="J38" s="82"/>
      <c r="K38" s="82"/>
      <c r="L38" s="82"/>
      <c r="M38" s="81"/>
    </row>
    <row r="39" spans="1:14" ht="30.95" customHeight="1">
      <c r="A39" s="91" t="s">
        <v>102</v>
      </c>
      <c r="B39" s="79"/>
      <c r="C39" s="80">
        <v>127.65</v>
      </c>
      <c r="D39" s="176" t="s">
        <v>72</v>
      </c>
      <c r="E39" s="82"/>
      <c r="F39" s="82"/>
      <c r="G39" s="82"/>
      <c r="H39" s="82"/>
      <c r="I39" s="82"/>
      <c r="J39" s="82"/>
      <c r="K39" s="82"/>
      <c r="L39" s="82"/>
      <c r="M39" s="81"/>
    </row>
    <row r="40" spans="1:14" ht="30.95" customHeight="1">
      <c r="A40" s="91" t="s">
        <v>103</v>
      </c>
      <c r="B40" s="79" t="s">
        <v>104</v>
      </c>
      <c r="C40" s="80">
        <v>0</v>
      </c>
      <c r="D40" s="176" t="s">
        <v>72</v>
      </c>
      <c r="E40" s="82"/>
      <c r="F40" s="82"/>
      <c r="G40" s="82"/>
      <c r="H40" s="82"/>
      <c r="I40" s="82"/>
      <c r="J40" s="82"/>
      <c r="K40" s="82"/>
      <c r="L40" s="82"/>
      <c r="M40" s="81"/>
    </row>
    <row r="41" spans="1:14" ht="30.95" customHeight="1">
      <c r="A41" s="91"/>
      <c r="B41" s="79"/>
      <c r="C41" s="80"/>
      <c r="D41" s="176"/>
      <c r="E41" s="82"/>
      <c r="F41" s="82"/>
      <c r="G41" s="82"/>
      <c r="H41" s="82"/>
      <c r="I41" s="82"/>
      <c r="J41" s="82"/>
      <c r="K41" s="82"/>
      <c r="L41" s="82"/>
      <c r="M41" s="81"/>
    </row>
    <row r="42" spans="1:14" ht="30.95" customHeight="1">
      <c r="A42" s="91"/>
      <c r="B42" s="79"/>
      <c r="C42" s="80"/>
      <c r="D42" s="176"/>
      <c r="E42" s="82"/>
      <c r="F42" s="82"/>
      <c r="G42" s="82"/>
      <c r="H42" s="82"/>
      <c r="I42" s="82"/>
      <c r="J42" s="82"/>
      <c r="K42" s="82"/>
      <c r="L42" s="82"/>
      <c r="M42" s="81"/>
    </row>
    <row r="43" spans="1:14" ht="30.95" customHeight="1">
      <c r="A43" s="91"/>
      <c r="B43" s="79"/>
      <c r="C43" s="80"/>
      <c r="D43" s="176"/>
      <c r="E43" s="82"/>
      <c r="F43" s="82"/>
      <c r="G43" s="82"/>
      <c r="H43" s="82"/>
      <c r="I43" s="82"/>
      <c r="J43" s="82"/>
      <c r="K43" s="82"/>
      <c r="L43" s="82"/>
      <c r="M43" s="81"/>
    </row>
    <row r="44" spans="1:14" ht="30.95" customHeight="1">
      <c r="A44" s="91"/>
      <c r="B44" s="79"/>
      <c r="C44" s="80"/>
      <c r="D44" s="176"/>
      <c r="E44" s="82"/>
      <c r="F44" s="82"/>
      <c r="G44" s="82"/>
      <c r="H44" s="82"/>
      <c r="I44" s="82"/>
      <c r="J44" s="82"/>
      <c r="K44" s="82"/>
      <c r="L44" s="82"/>
      <c r="M44" s="81"/>
    </row>
    <row r="45" spans="1:14" s="124" customFormat="1" ht="30.95" customHeight="1">
      <c r="A45" s="109" t="s">
        <v>127</v>
      </c>
      <c r="B45" s="110"/>
      <c r="C45" s="111"/>
      <c r="D45" s="175"/>
      <c r="E45" s="112"/>
      <c r="F45" s="113"/>
      <c r="G45" s="113"/>
      <c r="H45" s="113"/>
      <c r="I45" s="113"/>
      <c r="J45" s="113"/>
      <c r="K45" s="113"/>
      <c r="L45" s="113"/>
      <c r="M45" s="109"/>
      <c r="N45" s="123"/>
    </row>
    <row r="46" spans="1:14" s="124" customFormat="1" ht="30.95" customHeight="1">
      <c r="A46" s="116" t="s">
        <v>128</v>
      </c>
      <c r="B46" s="117"/>
      <c r="C46" s="118"/>
      <c r="D46" s="173"/>
      <c r="E46" s="120"/>
      <c r="F46" s="120"/>
      <c r="G46" s="120"/>
      <c r="H46" s="120"/>
      <c r="I46" s="120"/>
      <c r="J46" s="120"/>
      <c r="K46" s="120"/>
      <c r="L46" s="120"/>
      <c r="M46" s="119"/>
    </row>
    <row r="47" spans="1:14" ht="30.95" customHeight="1">
      <c r="A47" s="67" t="s">
        <v>105</v>
      </c>
      <c r="B47" s="65"/>
      <c r="C47" s="66"/>
      <c r="D47" s="174"/>
      <c r="E47" s="71"/>
      <c r="F47" s="71"/>
      <c r="G47" s="71"/>
      <c r="H47" s="71"/>
      <c r="I47" s="71"/>
      <c r="J47" s="71"/>
      <c r="K47" s="71"/>
      <c r="L47" s="71"/>
      <c r="M47" s="68"/>
    </row>
    <row r="48" spans="1:14" ht="30.95" customHeight="1">
      <c r="A48" s="78" t="s">
        <v>106</v>
      </c>
      <c r="B48" s="65" t="s">
        <v>107</v>
      </c>
      <c r="C48" s="66">
        <v>0.86</v>
      </c>
      <c r="D48" s="174" t="s">
        <v>108</v>
      </c>
      <c r="E48" s="71"/>
      <c r="F48" s="71"/>
      <c r="G48" s="71"/>
      <c r="H48" s="71"/>
      <c r="I48" s="71"/>
      <c r="J48" s="71"/>
      <c r="K48" s="82"/>
      <c r="L48" s="71"/>
      <c r="M48" s="68"/>
    </row>
    <row r="49" spans="1:13" ht="30.95" customHeight="1">
      <c r="A49" s="78" t="s">
        <v>109</v>
      </c>
      <c r="B49" s="65" t="s">
        <v>110</v>
      </c>
      <c r="C49" s="66">
        <v>0.86</v>
      </c>
      <c r="D49" s="174" t="s">
        <v>108</v>
      </c>
      <c r="E49" s="71"/>
      <c r="F49" s="71"/>
      <c r="G49" s="71"/>
      <c r="H49" s="71"/>
      <c r="I49" s="71"/>
      <c r="J49" s="71"/>
      <c r="K49" s="82"/>
      <c r="L49" s="71"/>
      <c r="M49" s="68"/>
    </row>
    <row r="50" spans="1:13" ht="30.95" customHeight="1">
      <c r="A50" s="78" t="s">
        <v>111</v>
      </c>
      <c r="B50" s="65" t="s">
        <v>112</v>
      </c>
      <c r="C50" s="66">
        <v>12.600000000000001</v>
      </c>
      <c r="D50" s="174" t="s">
        <v>108</v>
      </c>
      <c r="E50" s="71"/>
      <c r="F50" s="71"/>
      <c r="G50" s="71"/>
      <c r="H50" s="71"/>
      <c r="I50" s="71"/>
      <c r="J50" s="71"/>
      <c r="K50" s="82"/>
      <c r="L50" s="71"/>
      <c r="M50" s="68"/>
    </row>
    <row r="51" spans="1:13" ht="30.95" customHeight="1">
      <c r="A51" s="84" t="s">
        <v>81</v>
      </c>
      <c r="B51" s="65" t="s">
        <v>82</v>
      </c>
      <c r="C51" s="66">
        <v>8.4</v>
      </c>
      <c r="D51" s="174" t="s">
        <v>80</v>
      </c>
      <c r="E51" s="71"/>
      <c r="F51" s="71"/>
      <c r="G51" s="71"/>
      <c r="H51" s="71"/>
      <c r="I51" s="71"/>
      <c r="J51" s="71"/>
      <c r="K51" s="82"/>
      <c r="L51" s="71"/>
      <c r="M51" s="68"/>
    </row>
    <row r="52" spans="1:13" ht="30.95" customHeight="1">
      <c r="A52" s="84" t="s">
        <v>81</v>
      </c>
      <c r="B52" s="65" t="s">
        <v>83</v>
      </c>
      <c r="C52" s="66">
        <v>4.2</v>
      </c>
      <c r="D52" s="174" t="s">
        <v>80</v>
      </c>
      <c r="E52" s="71"/>
      <c r="F52" s="71"/>
      <c r="G52" s="71"/>
      <c r="H52" s="71"/>
      <c r="I52" s="71"/>
      <c r="J52" s="71"/>
      <c r="K52" s="82"/>
      <c r="L52" s="71"/>
      <c r="M52" s="68"/>
    </row>
    <row r="53" spans="1:13" ht="30.95" customHeight="1">
      <c r="A53" s="85" t="s">
        <v>76</v>
      </c>
      <c r="B53" s="92" t="s">
        <v>77</v>
      </c>
      <c r="C53" s="66">
        <v>12.600000000000001</v>
      </c>
      <c r="D53" s="176" t="s">
        <v>72</v>
      </c>
      <c r="E53" s="71"/>
      <c r="F53" s="71"/>
      <c r="G53" s="71"/>
      <c r="H53" s="71"/>
      <c r="I53" s="71"/>
      <c r="J53" s="71"/>
      <c r="K53" s="82"/>
      <c r="L53" s="71"/>
      <c r="M53" s="94"/>
    </row>
    <row r="54" spans="1:13" ht="30.95" customHeight="1">
      <c r="A54" s="85" t="s">
        <v>86</v>
      </c>
      <c r="B54" s="92" t="s">
        <v>77</v>
      </c>
      <c r="C54" s="66">
        <v>17.789599999999997</v>
      </c>
      <c r="D54" s="176" t="s">
        <v>72</v>
      </c>
      <c r="E54" s="71"/>
      <c r="F54" s="71"/>
      <c r="G54" s="71"/>
      <c r="H54" s="71"/>
      <c r="I54" s="71"/>
      <c r="J54" s="71"/>
      <c r="K54" s="82"/>
      <c r="L54" s="71"/>
      <c r="M54" s="94"/>
    </row>
    <row r="55" spans="1:13" ht="30.95" customHeight="1">
      <c r="A55" s="85" t="s">
        <v>87</v>
      </c>
      <c r="B55" s="92"/>
      <c r="C55" s="66">
        <v>12.600000000000001</v>
      </c>
      <c r="D55" s="176" t="s">
        <v>72</v>
      </c>
      <c r="E55" s="71"/>
      <c r="F55" s="71"/>
      <c r="G55" s="71"/>
      <c r="H55" s="71"/>
      <c r="I55" s="71"/>
      <c r="J55" s="71"/>
      <c r="K55" s="82"/>
      <c r="L55" s="71"/>
      <c r="M55" s="94"/>
    </row>
    <row r="56" spans="1:13" ht="30.95" customHeight="1">
      <c r="A56" s="84" t="s">
        <v>115</v>
      </c>
      <c r="B56" s="65" t="s">
        <v>89</v>
      </c>
      <c r="C56" s="66">
        <v>1.4</v>
      </c>
      <c r="D56" s="176" t="s">
        <v>72</v>
      </c>
      <c r="E56" s="71"/>
      <c r="F56" s="71"/>
      <c r="G56" s="71"/>
      <c r="H56" s="71"/>
      <c r="I56" s="71"/>
      <c r="J56" s="71"/>
      <c r="K56" s="82"/>
      <c r="L56" s="71"/>
      <c r="M56" s="68"/>
    </row>
    <row r="57" spans="1:13" ht="30.95" customHeight="1">
      <c r="A57" s="91" t="s">
        <v>90</v>
      </c>
      <c r="B57" s="65" t="s">
        <v>116</v>
      </c>
      <c r="C57" s="66">
        <v>9.7999999999999989</v>
      </c>
      <c r="D57" s="176" t="s">
        <v>72</v>
      </c>
      <c r="E57" s="71"/>
      <c r="F57" s="71"/>
      <c r="G57" s="71"/>
      <c r="H57" s="71"/>
      <c r="I57" s="71"/>
      <c r="J57" s="71"/>
      <c r="K57" s="82"/>
      <c r="L57" s="71"/>
      <c r="M57" s="68"/>
    </row>
    <row r="58" spans="1:13" ht="30.95" customHeight="1">
      <c r="A58" s="91" t="s">
        <v>92</v>
      </c>
      <c r="B58" s="65" t="s">
        <v>116</v>
      </c>
      <c r="C58" s="66">
        <v>9.7999999999999989</v>
      </c>
      <c r="D58" s="176" t="s">
        <v>72</v>
      </c>
      <c r="E58" s="71"/>
      <c r="F58" s="71"/>
      <c r="G58" s="71"/>
      <c r="H58" s="71"/>
      <c r="I58" s="71"/>
      <c r="J58" s="71"/>
      <c r="K58" s="82"/>
      <c r="L58" s="71"/>
      <c r="M58" s="68"/>
    </row>
    <row r="59" spans="1:13" ht="30.95" customHeight="1">
      <c r="A59" s="91" t="s">
        <v>93</v>
      </c>
      <c r="B59" s="65"/>
      <c r="C59" s="66">
        <v>10.659999999999998</v>
      </c>
      <c r="D59" s="176" t="s">
        <v>72</v>
      </c>
      <c r="E59" s="71"/>
      <c r="F59" s="71"/>
      <c r="G59" s="71"/>
      <c r="H59" s="71"/>
      <c r="I59" s="71"/>
      <c r="J59" s="71"/>
      <c r="K59" s="82"/>
      <c r="L59" s="71"/>
      <c r="M59" s="68"/>
    </row>
    <row r="60" spans="1:13" ht="30.95" customHeight="1">
      <c r="A60" s="91" t="s">
        <v>94</v>
      </c>
      <c r="B60" s="65" t="s">
        <v>95</v>
      </c>
      <c r="C60" s="66">
        <v>15.120000000000001</v>
      </c>
      <c r="D60" s="176" t="s">
        <v>72</v>
      </c>
      <c r="E60" s="71"/>
      <c r="F60" s="71"/>
      <c r="G60" s="71"/>
      <c r="H60" s="71"/>
      <c r="I60" s="71"/>
      <c r="J60" s="71"/>
      <c r="K60" s="82"/>
      <c r="L60" s="71"/>
      <c r="M60" s="68"/>
    </row>
    <row r="61" spans="1:13" ht="30.95" customHeight="1">
      <c r="A61" s="91" t="s">
        <v>94</v>
      </c>
      <c r="B61" s="65" t="s">
        <v>96</v>
      </c>
      <c r="C61" s="66">
        <v>25.200000000000003</v>
      </c>
      <c r="D61" s="176" t="s">
        <v>72</v>
      </c>
      <c r="E61" s="71"/>
      <c r="F61" s="71"/>
      <c r="G61" s="71"/>
      <c r="H61" s="71"/>
      <c r="I61" s="71"/>
      <c r="J61" s="71"/>
      <c r="K61" s="82"/>
      <c r="L61" s="71"/>
      <c r="M61" s="68"/>
    </row>
    <row r="62" spans="1:13" ht="30.95" customHeight="1">
      <c r="A62" s="91" t="s">
        <v>94</v>
      </c>
      <c r="B62" s="65" t="s">
        <v>97</v>
      </c>
      <c r="C62" s="66">
        <v>87.179999999999993</v>
      </c>
      <c r="D62" s="176" t="s">
        <v>72</v>
      </c>
      <c r="E62" s="71"/>
      <c r="F62" s="71"/>
      <c r="G62" s="71"/>
      <c r="H62" s="71"/>
      <c r="I62" s="71"/>
      <c r="J62" s="71"/>
      <c r="K62" s="82"/>
      <c r="L62" s="71"/>
      <c r="M62" s="68"/>
    </row>
    <row r="63" spans="1:13" ht="30.95" customHeight="1">
      <c r="A63" s="91" t="s">
        <v>98</v>
      </c>
      <c r="B63" s="65" t="s">
        <v>99</v>
      </c>
      <c r="C63" s="66">
        <v>60.102000000000004</v>
      </c>
      <c r="D63" s="176" t="s">
        <v>72</v>
      </c>
      <c r="E63" s="71"/>
      <c r="F63" s="71"/>
      <c r="G63" s="71"/>
      <c r="H63" s="71"/>
      <c r="I63" s="71"/>
      <c r="J63" s="71"/>
      <c r="K63" s="82"/>
      <c r="L63" s="71"/>
      <c r="M63" s="68"/>
    </row>
    <row r="64" spans="1:13" ht="30.95" customHeight="1">
      <c r="A64" s="91" t="s">
        <v>102</v>
      </c>
      <c r="B64" s="65"/>
      <c r="C64" s="66">
        <v>131.53</v>
      </c>
      <c r="D64" s="176" t="s">
        <v>72</v>
      </c>
      <c r="E64" s="71"/>
      <c r="F64" s="71"/>
      <c r="G64" s="71"/>
      <c r="H64" s="71"/>
      <c r="I64" s="71"/>
      <c r="J64" s="71"/>
      <c r="K64" s="82"/>
      <c r="L64" s="71"/>
      <c r="M64" s="68"/>
    </row>
    <row r="65" spans="1:13" ht="30.95" customHeight="1">
      <c r="A65" s="91" t="s">
        <v>103</v>
      </c>
      <c r="B65" s="65" t="s">
        <v>104</v>
      </c>
      <c r="C65" s="66">
        <v>32.396799999999999</v>
      </c>
      <c r="D65" s="176" t="s">
        <v>72</v>
      </c>
      <c r="E65" s="71"/>
      <c r="F65" s="71"/>
      <c r="G65" s="71"/>
      <c r="H65" s="71"/>
      <c r="I65" s="71"/>
      <c r="J65" s="71"/>
      <c r="K65" s="82"/>
      <c r="L65" s="71"/>
      <c r="M65" s="68"/>
    </row>
    <row r="66" spans="1:13" s="124" customFormat="1" ht="30.95" customHeight="1">
      <c r="A66" s="109" t="s">
        <v>127</v>
      </c>
      <c r="B66" s="110"/>
      <c r="C66" s="125"/>
      <c r="D66" s="178"/>
      <c r="E66" s="113"/>
      <c r="F66" s="113"/>
      <c r="G66" s="113"/>
      <c r="H66" s="113"/>
      <c r="I66" s="113"/>
      <c r="J66" s="113"/>
      <c r="K66" s="113"/>
      <c r="L66" s="113"/>
      <c r="M66" s="126"/>
    </row>
    <row r="67" spans="1:13" s="124" customFormat="1" ht="30.95" customHeight="1">
      <c r="A67" s="116" t="s">
        <v>128</v>
      </c>
      <c r="B67" s="117"/>
      <c r="C67" s="118"/>
      <c r="D67" s="173"/>
      <c r="E67" s="120"/>
      <c r="F67" s="120"/>
      <c r="G67" s="120"/>
      <c r="H67" s="120"/>
      <c r="I67" s="120"/>
      <c r="J67" s="120"/>
      <c r="K67" s="120"/>
      <c r="L67" s="120"/>
      <c r="M67" s="119"/>
    </row>
    <row r="68" spans="1:13" ht="30.95" customHeight="1">
      <c r="A68" s="67" t="s">
        <v>117</v>
      </c>
      <c r="B68" s="65"/>
      <c r="C68" s="66"/>
      <c r="D68" s="174"/>
      <c r="E68" s="71"/>
      <c r="F68" s="71"/>
      <c r="G68" s="71"/>
      <c r="H68" s="71"/>
      <c r="I68" s="71"/>
      <c r="J68" s="71"/>
      <c r="K68" s="71"/>
      <c r="L68" s="71"/>
      <c r="M68" s="68"/>
    </row>
    <row r="69" spans="1:13" ht="30.95" customHeight="1">
      <c r="A69" s="78" t="s">
        <v>111</v>
      </c>
      <c r="B69" s="65" t="s">
        <v>112</v>
      </c>
      <c r="C69" s="66">
        <v>7.04</v>
      </c>
      <c r="D69" s="176" t="s">
        <v>72</v>
      </c>
      <c r="E69" s="71"/>
      <c r="F69" s="71"/>
      <c r="G69" s="71"/>
      <c r="H69" s="71"/>
      <c r="I69" s="71"/>
      <c r="J69" s="71"/>
      <c r="K69" s="82"/>
      <c r="L69" s="71"/>
      <c r="M69" s="68"/>
    </row>
    <row r="70" spans="1:13" ht="30.95" customHeight="1">
      <c r="A70" s="84" t="s">
        <v>113</v>
      </c>
      <c r="B70" s="65" t="s">
        <v>114</v>
      </c>
      <c r="C70" s="66">
        <v>2</v>
      </c>
      <c r="D70" s="176" t="s">
        <v>72</v>
      </c>
      <c r="E70" s="71"/>
      <c r="F70" s="71"/>
      <c r="G70" s="71"/>
      <c r="H70" s="71"/>
      <c r="I70" s="71"/>
      <c r="J70" s="71"/>
      <c r="K70" s="82"/>
      <c r="L70" s="71"/>
      <c r="M70" s="68"/>
    </row>
    <row r="71" spans="1:13" ht="30.95" customHeight="1">
      <c r="A71" s="84" t="s">
        <v>113</v>
      </c>
      <c r="B71" s="65" t="s">
        <v>75</v>
      </c>
      <c r="C71" s="66">
        <v>5.04</v>
      </c>
      <c r="D71" s="176" t="s">
        <v>72</v>
      </c>
      <c r="E71" s="71"/>
      <c r="F71" s="71"/>
      <c r="G71" s="71"/>
      <c r="H71" s="71"/>
      <c r="I71" s="71"/>
      <c r="J71" s="71"/>
      <c r="K71" s="82"/>
      <c r="L71" s="71"/>
      <c r="M71" s="68"/>
    </row>
    <row r="72" spans="1:13" ht="30.95" customHeight="1">
      <c r="A72" s="85" t="s">
        <v>84</v>
      </c>
      <c r="B72" s="92"/>
      <c r="C72" s="66">
        <v>1</v>
      </c>
      <c r="D72" s="179" t="s">
        <v>85</v>
      </c>
      <c r="E72" s="71"/>
      <c r="F72" s="71"/>
      <c r="G72" s="71"/>
      <c r="H72" s="71"/>
      <c r="I72" s="93"/>
      <c r="J72" s="71"/>
      <c r="K72" s="82"/>
      <c r="L72" s="71"/>
      <c r="M72" s="94"/>
    </row>
    <row r="73" spans="1:13" ht="30.95" customHeight="1">
      <c r="A73" s="85" t="s">
        <v>87</v>
      </c>
      <c r="B73" s="92"/>
      <c r="C73" s="66">
        <v>13.440000000000001</v>
      </c>
      <c r="D73" s="176" t="s">
        <v>72</v>
      </c>
      <c r="E73" s="71"/>
      <c r="F73" s="71"/>
      <c r="G73" s="71"/>
      <c r="H73" s="71"/>
      <c r="I73" s="71"/>
      <c r="J73" s="71"/>
      <c r="K73" s="82"/>
      <c r="L73" s="71"/>
      <c r="M73" s="94"/>
    </row>
    <row r="74" spans="1:13" ht="30.95" customHeight="1">
      <c r="A74" s="91" t="s">
        <v>90</v>
      </c>
      <c r="B74" s="65" t="s">
        <v>91</v>
      </c>
      <c r="C74" s="66">
        <v>13.440000000000001</v>
      </c>
      <c r="D74" s="176" t="s">
        <v>72</v>
      </c>
      <c r="E74" s="71"/>
      <c r="F74" s="71"/>
      <c r="G74" s="71"/>
      <c r="H74" s="71"/>
      <c r="I74" s="71"/>
      <c r="J74" s="71"/>
      <c r="K74" s="82"/>
      <c r="L74" s="71"/>
      <c r="M74" s="68"/>
    </row>
    <row r="75" spans="1:13" ht="30.95" customHeight="1">
      <c r="A75" s="91" t="s">
        <v>92</v>
      </c>
      <c r="B75" s="65" t="s">
        <v>91</v>
      </c>
      <c r="C75" s="66">
        <v>13.440000000000001</v>
      </c>
      <c r="D75" s="176" t="s">
        <v>72</v>
      </c>
      <c r="E75" s="71"/>
      <c r="F75" s="71"/>
      <c r="G75" s="71"/>
      <c r="H75" s="71"/>
      <c r="I75" s="71"/>
      <c r="J75" s="71"/>
      <c r="K75" s="82"/>
      <c r="L75" s="71"/>
      <c r="M75" s="68"/>
    </row>
    <row r="76" spans="1:13" ht="30.95" customHeight="1">
      <c r="A76" s="91" t="s">
        <v>93</v>
      </c>
      <c r="B76" s="65"/>
      <c r="C76" s="66">
        <v>13.440000000000001</v>
      </c>
      <c r="D76" s="176" t="s">
        <v>72</v>
      </c>
      <c r="E76" s="71"/>
      <c r="F76" s="71"/>
      <c r="G76" s="71"/>
      <c r="H76" s="71"/>
      <c r="I76" s="71"/>
      <c r="J76" s="71"/>
      <c r="K76" s="82"/>
      <c r="L76" s="71"/>
      <c r="M76" s="68"/>
    </row>
    <row r="77" spans="1:13" ht="30.95" customHeight="1">
      <c r="A77" s="91" t="s">
        <v>94</v>
      </c>
      <c r="B77" s="65" t="s">
        <v>95</v>
      </c>
      <c r="C77" s="66">
        <v>18.450000000000003</v>
      </c>
      <c r="D77" s="176" t="s">
        <v>72</v>
      </c>
      <c r="E77" s="71"/>
      <c r="F77" s="71"/>
      <c r="G77" s="71"/>
      <c r="H77" s="71"/>
      <c r="I77" s="71"/>
      <c r="J77" s="71"/>
      <c r="K77" s="82"/>
      <c r="L77" s="71"/>
      <c r="M77" s="68"/>
    </row>
    <row r="78" spans="1:13" ht="30.95" customHeight="1">
      <c r="A78" s="91" t="s">
        <v>94</v>
      </c>
      <c r="B78" s="65" t="s">
        <v>96</v>
      </c>
      <c r="C78" s="66">
        <v>25.200000000000003</v>
      </c>
      <c r="D78" s="176" t="s">
        <v>72</v>
      </c>
      <c r="E78" s="71"/>
      <c r="F78" s="71"/>
      <c r="G78" s="71"/>
      <c r="H78" s="71"/>
      <c r="I78" s="71"/>
      <c r="J78" s="71"/>
      <c r="K78" s="82"/>
      <c r="L78" s="71"/>
      <c r="M78" s="68"/>
    </row>
    <row r="79" spans="1:13" ht="30.95" customHeight="1">
      <c r="A79" s="91" t="s">
        <v>94</v>
      </c>
      <c r="B79" s="65" t="s">
        <v>97</v>
      </c>
      <c r="C79" s="66">
        <v>100</v>
      </c>
      <c r="D79" s="176" t="s">
        <v>72</v>
      </c>
      <c r="E79" s="71"/>
      <c r="F79" s="71"/>
      <c r="G79" s="71"/>
      <c r="H79" s="71"/>
      <c r="I79" s="71"/>
      <c r="J79" s="71"/>
      <c r="K79" s="82"/>
      <c r="L79" s="71"/>
      <c r="M79" s="68"/>
    </row>
    <row r="80" spans="1:13" ht="30.95" customHeight="1">
      <c r="A80" s="91" t="s">
        <v>98</v>
      </c>
      <c r="B80" s="65" t="s">
        <v>99</v>
      </c>
      <c r="C80" s="66">
        <v>49.593600000000002</v>
      </c>
      <c r="D80" s="176" t="s">
        <v>72</v>
      </c>
      <c r="E80" s="71"/>
      <c r="F80" s="71"/>
      <c r="G80" s="71"/>
      <c r="H80" s="71"/>
      <c r="I80" s="71"/>
      <c r="J80" s="71"/>
      <c r="K80" s="82"/>
      <c r="L80" s="71"/>
      <c r="M80" s="68"/>
    </row>
    <row r="81" spans="1:13" ht="30.95" customHeight="1">
      <c r="A81" s="91" t="s">
        <v>118</v>
      </c>
      <c r="B81" s="65" t="s">
        <v>99</v>
      </c>
      <c r="C81" s="66">
        <v>1</v>
      </c>
      <c r="D81" s="174" t="s">
        <v>129</v>
      </c>
      <c r="E81" s="71"/>
      <c r="F81" s="71"/>
      <c r="G81" s="71"/>
      <c r="H81" s="71"/>
      <c r="I81" s="71"/>
      <c r="J81" s="71"/>
      <c r="K81" s="82"/>
      <c r="L81" s="71"/>
      <c r="M81" s="68"/>
    </row>
    <row r="82" spans="1:13" ht="30.95" customHeight="1">
      <c r="A82" s="91" t="s">
        <v>119</v>
      </c>
      <c r="B82" s="65"/>
      <c r="C82" s="66">
        <v>200</v>
      </c>
      <c r="D82" s="176" t="s">
        <v>72</v>
      </c>
      <c r="E82" s="71"/>
      <c r="F82" s="71"/>
      <c r="G82" s="71"/>
      <c r="H82" s="71"/>
      <c r="I82" s="71"/>
      <c r="J82" s="71"/>
      <c r="K82" s="82"/>
      <c r="L82" s="71"/>
      <c r="M82" s="68"/>
    </row>
    <row r="83" spans="1:13" ht="30.95" customHeight="1">
      <c r="A83" s="91"/>
      <c r="B83" s="65"/>
      <c r="C83" s="66"/>
      <c r="D83" s="174"/>
      <c r="E83" s="71"/>
      <c r="F83" s="71"/>
      <c r="G83" s="71"/>
      <c r="H83" s="71"/>
      <c r="I83" s="71"/>
      <c r="J83" s="71"/>
      <c r="K83" s="82"/>
      <c r="L83" s="71"/>
      <c r="M83" s="68"/>
    </row>
    <row r="84" spans="1:13" ht="30.95" customHeight="1">
      <c r="A84" s="91"/>
      <c r="B84" s="65"/>
      <c r="C84" s="66"/>
      <c r="D84" s="174"/>
      <c r="E84" s="71"/>
      <c r="F84" s="71"/>
      <c r="G84" s="71"/>
      <c r="H84" s="71"/>
      <c r="I84" s="71"/>
      <c r="J84" s="71"/>
      <c r="K84" s="82"/>
      <c r="L84" s="71"/>
      <c r="M84" s="68"/>
    </row>
    <row r="85" spans="1:13" ht="30.95" customHeight="1">
      <c r="A85" s="91"/>
      <c r="B85" s="65"/>
      <c r="C85" s="66"/>
      <c r="D85" s="174"/>
      <c r="E85" s="71"/>
      <c r="F85" s="71"/>
      <c r="G85" s="71"/>
      <c r="H85" s="71"/>
      <c r="I85" s="71"/>
      <c r="J85" s="71"/>
      <c r="K85" s="82"/>
      <c r="L85" s="71"/>
      <c r="M85" s="68"/>
    </row>
    <row r="86" spans="1:13" ht="30.95" customHeight="1">
      <c r="A86" s="91"/>
      <c r="B86" s="65"/>
      <c r="C86" s="66"/>
      <c r="D86" s="174"/>
      <c r="E86" s="71"/>
      <c r="F86" s="71"/>
      <c r="G86" s="71"/>
      <c r="H86" s="71"/>
      <c r="I86" s="71"/>
      <c r="J86" s="71"/>
      <c r="K86" s="82"/>
      <c r="L86" s="71"/>
      <c r="M86" s="68"/>
    </row>
    <row r="87" spans="1:13" s="124" customFormat="1" ht="30.95" customHeight="1">
      <c r="A87" s="109" t="s">
        <v>127</v>
      </c>
      <c r="B87" s="126"/>
      <c r="C87" s="127"/>
      <c r="D87" s="178"/>
      <c r="E87" s="113"/>
      <c r="F87" s="113"/>
      <c r="G87" s="113"/>
      <c r="H87" s="113"/>
      <c r="I87" s="113"/>
      <c r="J87" s="113"/>
      <c r="K87" s="113"/>
      <c r="L87" s="113"/>
      <c r="M87" s="128"/>
    </row>
    <row r="88" spans="1:13" s="124" customFormat="1" ht="30.95" customHeight="1">
      <c r="A88" s="116" t="s">
        <v>128</v>
      </c>
      <c r="B88" s="117"/>
      <c r="C88" s="118"/>
      <c r="D88" s="173"/>
      <c r="E88" s="120"/>
      <c r="F88" s="120"/>
      <c r="G88" s="120"/>
      <c r="H88" s="120"/>
      <c r="I88" s="120"/>
      <c r="J88" s="120"/>
      <c r="K88" s="120"/>
      <c r="L88" s="120"/>
      <c r="M88" s="119"/>
    </row>
    <row r="89" spans="1:13" ht="30.95" customHeight="1">
      <c r="A89" s="67" t="s">
        <v>120</v>
      </c>
      <c r="B89" s="65"/>
      <c r="C89" s="66"/>
      <c r="D89" s="174"/>
      <c r="E89" s="71"/>
      <c r="F89" s="71"/>
      <c r="G89" s="71"/>
      <c r="H89" s="71"/>
      <c r="I89" s="71"/>
      <c r="J89" s="71"/>
      <c r="K89" s="71"/>
      <c r="L89" s="71"/>
      <c r="M89" s="68"/>
    </row>
    <row r="90" spans="1:13" ht="30.95" customHeight="1">
      <c r="A90" s="78" t="s">
        <v>121</v>
      </c>
      <c r="B90" s="65" t="s">
        <v>122</v>
      </c>
      <c r="C90" s="66">
        <v>8.9600000000000009</v>
      </c>
      <c r="D90" s="174" t="s">
        <v>80</v>
      </c>
      <c r="E90" s="71"/>
      <c r="F90" s="71"/>
      <c r="G90" s="71"/>
      <c r="H90" s="71"/>
      <c r="I90" s="71"/>
      <c r="J90" s="71"/>
      <c r="K90" s="82"/>
      <c r="L90" s="71"/>
      <c r="M90" s="68"/>
    </row>
    <row r="91" spans="1:13" ht="30.95" customHeight="1">
      <c r="A91" s="84" t="s">
        <v>123</v>
      </c>
      <c r="B91" s="65" t="s">
        <v>124</v>
      </c>
      <c r="C91" s="66">
        <v>2</v>
      </c>
      <c r="D91" s="174" t="s">
        <v>80</v>
      </c>
      <c r="E91" s="71"/>
      <c r="F91" s="71"/>
      <c r="G91" s="71"/>
      <c r="H91" s="71"/>
      <c r="I91" s="71"/>
      <c r="J91" s="71"/>
      <c r="K91" s="82"/>
      <c r="L91" s="71"/>
      <c r="M91" s="68"/>
    </row>
    <row r="92" spans="1:13" ht="30.95" customHeight="1">
      <c r="A92" s="84" t="s">
        <v>123</v>
      </c>
      <c r="B92" s="65" t="s">
        <v>75</v>
      </c>
      <c r="C92" s="66">
        <v>6.96</v>
      </c>
      <c r="D92" s="174" t="s">
        <v>80</v>
      </c>
      <c r="E92" s="71"/>
      <c r="F92" s="71"/>
      <c r="G92" s="71"/>
      <c r="H92" s="71"/>
      <c r="I92" s="71"/>
      <c r="J92" s="71"/>
      <c r="K92" s="82"/>
      <c r="L92" s="71"/>
      <c r="M92" s="68"/>
    </row>
    <row r="93" spans="1:13" ht="30.95" customHeight="1">
      <c r="A93" s="85" t="s">
        <v>87</v>
      </c>
      <c r="B93" s="92"/>
      <c r="C93" s="66">
        <v>18.559999999999999</v>
      </c>
      <c r="D93" s="174" t="s">
        <v>72</v>
      </c>
      <c r="E93" s="71"/>
      <c r="F93" s="71"/>
      <c r="G93" s="71"/>
      <c r="H93" s="71"/>
      <c r="I93" s="71"/>
      <c r="J93" s="71"/>
      <c r="K93" s="82"/>
      <c r="L93" s="71"/>
      <c r="M93" s="94"/>
    </row>
    <row r="94" spans="1:13" ht="30.95" customHeight="1">
      <c r="A94" s="91" t="s">
        <v>90</v>
      </c>
      <c r="B94" s="65" t="s">
        <v>91</v>
      </c>
      <c r="C94" s="66">
        <v>18.559999999999999</v>
      </c>
      <c r="D94" s="174" t="s">
        <v>72</v>
      </c>
      <c r="E94" s="71"/>
      <c r="F94" s="71"/>
      <c r="G94" s="71"/>
      <c r="H94" s="71"/>
      <c r="I94" s="71"/>
      <c r="J94" s="71"/>
      <c r="K94" s="82"/>
      <c r="L94" s="71"/>
      <c r="M94" s="68"/>
    </row>
    <row r="95" spans="1:13" ht="30.95" customHeight="1">
      <c r="A95" s="91" t="s">
        <v>92</v>
      </c>
      <c r="B95" s="65" t="s">
        <v>91</v>
      </c>
      <c r="C95" s="66">
        <v>18.559999999999999</v>
      </c>
      <c r="D95" s="174" t="s">
        <v>72</v>
      </c>
      <c r="E95" s="71"/>
      <c r="F95" s="71"/>
      <c r="G95" s="71"/>
      <c r="H95" s="71"/>
      <c r="I95" s="71"/>
      <c r="J95" s="71"/>
      <c r="K95" s="82"/>
      <c r="L95" s="71"/>
      <c r="M95" s="68"/>
    </row>
    <row r="96" spans="1:13" ht="30.95" customHeight="1">
      <c r="A96" s="91" t="s">
        <v>93</v>
      </c>
      <c r="B96" s="65"/>
      <c r="C96" s="66">
        <v>18.559999999999999</v>
      </c>
      <c r="D96" s="174" t="s">
        <v>72</v>
      </c>
      <c r="E96" s="71"/>
      <c r="F96" s="71"/>
      <c r="G96" s="71"/>
      <c r="H96" s="71"/>
      <c r="I96" s="71"/>
      <c r="J96" s="71"/>
      <c r="K96" s="82"/>
      <c r="L96" s="71"/>
      <c r="M96" s="68"/>
    </row>
    <row r="97" spans="1:13" ht="30.95" customHeight="1">
      <c r="A97" s="91" t="s">
        <v>94</v>
      </c>
      <c r="B97" s="65" t="s">
        <v>95</v>
      </c>
      <c r="C97" s="66">
        <v>20.88</v>
      </c>
      <c r="D97" s="174" t="s">
        <v>72</v>
      </c>
      <c r="E97" s="71"/>
      <c r="F97" s="71"/>
      <c r="G97" s="71"/>
      <c r="H97" s="71"/>
      <c r="I97" s="71"/>
      <c r="J97" s="71"/>
      <c r="K97" s="82"/>
      <c r="L97" s="71"/>
      <c r="M97" s="68"/>
    </row>
    <row r="98" spans="1:13" ht="30.95" customHeight="1">
      <c r="A98" s="91" t="s">
        <v>94</v>
      </c>
      <c r="B98" s="65" t="s">
        <v>96</v>
      </c>
      <c r="C98" s="66">
        <v>34.799999999999997</v>
      </c>
      <c r="D98" s="174" t="s">
        <v>72</v>
      </c>
      <c r="E98" s="71"/>
      <c r="F98" s="71"/>
      <c r="G98" s="71"/>
      <c r="H98" s="71"/>
      <c r="I98" s="71"/>
      <c r="J98" s="71"/>
      <c r="K98" s="82"/>
      <c r="L98" s="71"/>
      <c r="M98" s="68"/>
    </row>
    <row r="99" spans="1:13" ht="30.95" customHeight="1">
      <c r="A99" s="91" t="s">
        <v>98</v>
      </c>
      <c r="B99" s="65" t="s">
        <v>99</v>
      </c>
      <c r="C99" s="66">
        <v>192.93119999999999</v>
      </c>
      <c r="D99" s="174" t="s">
        <v>72</v>
      </c>
      <c r="E99" s="71"/>
      <c r="F99" s="71"/>
      <c r="G99" s="71"/>
      <c r="H99" s="71"/>
      <c r="I99" s="71"/>
      <c r="J99" s="71"/>
      <c r="K99" s="82"/>
      <c r="L99" s="71"/>
      <c r="M99" s="68"/>
    </row>
    <row r="100" spans="1:13" ht="30.95" customHeight="1">
      <c r="A100" s="91" t="s">
        <v>118</v>
      </c>
      <c r="B100" s="65" t="s">
        <v>99</v>
      </c>
      <c r="C100" s="66">
        <v>1</v>
      </c>
      <c r="D100" s="174" t="s">
        <v>129</v>
      </c>
      <c r="E100" s="71"/>
      <c r="F100" s="71"/>
      <c r="G100" s="71"/>
      <c r="H100" s="71"/>
      <c r="I100" s="71"/>
      <c r="J100" s="71"/>
      <c r="K100" s="82"/>
      <c r="L100" s="71"/>
      <c r="M100" s="68"/>
    </row>
    <row r="101" spans="1:13" ht="30.95" customHeight="1">
      <c r="A101" s="91" t="s">
        <v>119</v>
      </c>
      <c r="B101" s="65"/>
      <c r="C101" s="66">
        <v>200</v>
      </c>
      <c r="D101" s="174" t="s">
        <v>72</v>
      </c>
      <c r="E101" s="71"/>
      <c r="F101" s="71"/>
      <c r="G101" s="71"/>
      <c r="H101" s="71"/>
      <c r="I101" s="71"/>
      <c r="J101" s="71"/>
      <c r="K101" s="82"/>
      <c r="L101" s="71"/>
      <c r="M101" s="68"/>
    </row>
    <row r="102" spans="1:13" ht="30.95" customHeight="1">
      <c r="A102" s="91"/>
      <c r="B102" s="65"/>
      <c r="C102" s="66"/>
      <c r="D102" s="174"/>
      <c r="E102" s="71"/>
      <c r="F102" s="71"/>
      <c r="G102" s="71"/>
      <c r="H102" s="71"/>
      <c r="I102" s="71"/>
      <c r="J102" s="71"/>
      <c r="K102" s="82"/>
      <c r="L102" s="71"/>
      <c r="M102" s="68"/>
    </row>
    <row r="103" spans="1:13" ht="30.95" customHeight="1">
      <c r="A103" s="91"/>
      <c r="B103" s="65"/>
      <c r="C103" s="66"/>
      <c r="D103" s="174"/>
      <c r="E103" s="71"/>
      <c r="F103" s="71"/>
      <c r="G103" s="71"/>
      <c r="H103" s="71"/>
      <c r="I103" s="71"/>
      <c r="J103" s="71"/>
      <c r="K103" s="82"/>
      <c r="L103" s="71"/>
      <c r="M103" s="68"/>
    </row>
    <row r="104" spans="1:13" ht="30.95" customHeight="1">
      <c r="A104" s="91"/>
      <c r="B104" s="65"/>
      <c r="C104" s="66"/>
      <c r="D104" s="174"/>
      <c r="E104" s="71"/>
      <c r="F104" s="71"/>
      <c r="G104" s="71"/>
      <c r="H104" s="71"/>
      <c r="I104" s="71"/>
      <c r="J104" s="71"/>
      <c r="K104" s="82"/>
      <c r="L104" s="71"/>
      <c r="M104" s="68"/>
    </row>
    <row r="105" spans="1:13" ht="30.95" customHeight="1">
      <c r="A105" s="91"/>
      <c r="B105" s="65"/>
      <c r="C105" s="66"/>
      <c r="D105" s="174"/>
      <c r="E105" s="71"/>
      <c r="F105" s="71"/>
      <c r="G105" s="71"/>
      <c r="H105" s="71"/>
      <c r="I105" s="71"/>
      <c r="J105" s="71"/>
      <c r="K105" s="82"/>
      <c r="L105" s="71"/>
      <c r="M105" s="68"/>
    </row>
    <row r="106" spans="1:13" ht="30.95" customHeight="1">
      <c r="A106" s="91"/>
      <c r="B106" s="65"/>
      <c r="C106" s="66"/>
      <c r="D106" s="174"/>
      <c r="E106" s="71"/>
      <c r="F106" s="71"/>
      <c r="G106" s="71"/>
      <c r="H106" s="71"/>
      <c r="I106" s="71"/>
      <c r="J106" s="71"/>
      <c r="K106" s="82"/>
      <c r="L106" s="71"/>
      <c r="M106" s="68"/>
    </row>
    <row r="107" spans="1:13" ht="30.95" customHeight="1">
      <c r="A107" s="91"/>
      <c r="B107" s="65"/>
      <c r="C107" s="66"/>
      <c r="D107" s="174"/>
      <c r="E107" s="71"/>
      <c r="F107" s="71"/>
      <c r="G107" s="71"/>
      <c r="H107" s="71"/>
      <c r="I107" s="71"/>
      <c r="J107" s="71"/>
      <c r="K107" s="82"/>
      <c r="L107" s="71"/>
      <c r="M107" s="68"/>
    </row>
    <row r="108" spans="1:13" s="124" customFormat="1" ht="30.95" customHeight="1">
      <c r="A108" s="109" t="s">
        <v>127</v>
      </c>
      <c r="B108" s="110"/>
      <c r="C108" s="127"/>
      <c r="D108" s="178"/>
      <c r="E108" s="113"/>
      <c r="F108" s="113"/>
      <c r="G108" s="113"/>
      <c r="H108" s="113"/>
      <c r="I108" s="113"/>
      <c r="J108" s="113"/>
      <c r="K108" s="113"/>
      <c r="L108" s="113"/>
      <c r="M108" s="128"/>
    </row>
    <row r="113" spans="12:12" ht="30.95" customHeight="1">
      <c r="L113" s="98"/>
    </row>
  </sheetData>
  <phoneticPr fontId="3" type="noConversion"/>
  <pageMargins left="0.70866141732283472" right="0.70866141732283472" top="0.74803149606299213" bottom="0.59055118110236227" header="0.31496062992125984" footer="0.31496062992125984"/>
  <pageSetup paperSize="9" scale="63" orientation="landscape" horizontalDpi="4294967294" verticalDpi="300" r:id="rId1"/>
  <rowBreaks count="4" manualBreakCount="4">
    <brk id="24" max="12" man="1"/>
    <brk id="45" max="12" man="1"/>
    <brk id="66" max="12" man="1"/>
    <brk id="87" max="12" man="1"/>
  </rowBreaks>
  <colBreaks count="1" manualBreakCount="1">
    <brk id="1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</vt:i4>
      </vt:variant>
      <vt:variant>
        <vt:lpstr>이름이 지정된 범위</vt:lpstr>
      </vt:variant>
      <vt:variant>
        <vt:i4>2</vt:i4>
      </vt:variant>
    </vt:vector>
  </HeadingPairs>
  <TitlesOfParts>
    <vt:vector size="5" baseType="lpstr">
      <vt:lpstr>총괄갑지</vt:lpstr>
      <vt:lpstr>원가계산서</vt:lpstr>
      <vt:lpstr>안산문화예술의전당 보강공사(내역서)</vt:lpstr>
      <vt:lpstr>'안산문화예술의전당 보강공사(내역서)'!Print_Area</vt:lpstr>
      <vt:lpstr>'안산문화예술의전당 보강공사(내역서)'!Print_Titles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ISS</dc:creator>
  <cp:lastModifiedBy>kwonsam</cp:lastModifiedBy>
  <cp:lastPrinted>2017-06-05T04:37:59Z</cp:lastPrinted>
  <dcterms:created xsi:type="dcterms:W3CDTF">2016-03-25T07:17:44Z</dcterms:created>
  <dcterms:modified xsi:type="dcterms:W3CDTF">2017-06-05T04:38:09Z</dcterms:modified>
</cp:coreProperties>
</file>